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wa.UGC\Desktop\budzet 2020 zmiany\uchwała luty 27.02.2020 r\"/>
    </mc:Choice>
  </mc:AlternateContent>
  <bookViews>
    <workbookView xWindow="-120" yWindow="-120" windowWidth="20730" windowHeight="11760" tabRatio="884"/>
  </bookViews>
  <sheets>
    <sheet name="zał_ 2" sheetId="8" r:id="rId1"/>
    <sheet name="zał nr 4" sheetId="21" r:id="rId2"/>
    <sheet name="Arkusz2" sheetId="22" r:id="rId3"/>
  </sheets>
  <definedNames>
    <definedName name="_xlnm.Print_Titles" localSheetId="1">'zał nr 4'!$12:$12</definedName>
    <definedName name="_xlnm.Print_Titles" localSheetId="0">'zał_ 2'!$7:$7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3" i="21" l="1"/>
  <c r="H53" i="21"/>
  <c r="H55" i="21"/>
  <c r="H54" i="21"/>
  <c r="I56" i="21"/>
  <c r="F12" i="8" l="1"/>
  <c r="G12" i="8"/>
  <c r="F8" i="8"/>
  <c r="G8" i="8"/>
  <c r="F10" i="8" l="1"/>
  <c r="F131" i="21" l="1"/>
  <c r="H77" i="21"/>
  <c r="H35" i="21" l="1"/>
  <c r="F112" i="21"/>
  <c r="I65" i="21" l="1"/>
  <c r="H65" i="21" s="1"/>
  <c r="F137" i="21" s="1"/>
  <c r="H37" i="21"/>
  <c r="I63" i="21" l="1"/>
  <c r="H15" i="21"/>
  <c r="I104" i="21" l="1"/>
  <c r="H105" i="21"/>
  <c r="I94" i="21"/>
  <c r="H97" i="21"/>
  <c r="H96" i="21"/>
  <c r="I86" i="21"/>
  <c r="H90" i="21"/>
  <c r="H89" i="21"/>
  <c r="H87" i="21"/>
  <c r="I82" i="21"/>
  <c r="H85" i="21"/>
  <c r="H84" i="21"/>
  <c r="F114" i="21" l="1"/>
  <c r="H79" i="21"/>
  <c r="H81" i="21"/>
  <c r="H83" i="21"/>
  <c r="H82" i="21" s="1"/>
  <c r="K66" i="21"/>
  <c r="J66" i="21"/>
  <c r="H67" i="21"/>
  <c r="F116" i="21" s="1"/>
  <c r="H68" i="21"/>
  <c r="I57" i="21"/>
  <c r="H61" i="21"/>
  <c r="H60" i="21"/>
  <c r="K53" i="21"/>
  <c r="H58" i="21"/>
  <c r="H59" i="21"/>
  <c r="H64" i="21"/>
  <c r="F138" i="21" s="1"/>
  <c r="H70" i="21"/>
  <c r="H73" i="21"/>
  <c r="H75" i="21"/>
  <c r="H88" i="21"/>
  <c r="H91" i="21"/>
  <c r="H93" i="21"/>
  <c r="H92" i="21" s="1"/>
  <c r="H95" i="21"/>
  <c r="H94" i="21" s="1"/>
  <c r="H99" i="21"/>
  <c r="F129" i="21" s="1"/>
  <c r="H101" i="21"/>
  <c r="H106" i="21"/>
  <c r="H104" i="21" s="1"/>
  <c r="H56" i="21"/>
  <c r="F122" i="21" s="1"/>
  <c r="H51" i="21"/>
  <c r="F120" i="21" s="1"/>
  <c r="J38" i="21"/>
  <c r="K38" i="21"/>
  <c r="I38" i="21"/>
  <c r="H40" i="21"/>
  <c r="H39" i="21"/>
  <c r="H41" i="21"/>
  <c r="H43" i="21"/>
  <c r="H45" i="21"/>
  <c r="H47" i="21"/>
  <c r="H49" i="21"/>
  <c r="I34" i="21"/>
  <c r="H36" i="21"/>
  <c r="H33" i="21"/>
  <c r="H28" i="21"/>
  <c r="H24" i="21"/>
  <c r="H22" i="21"/>
  <c r="F125" i="21" s="1"/>
  <c r="H20" i="21"/>
  <c r="H14" i="21"/>
  <c r="H13" i="21" s="1"/>
  <c r="I13" i="21"/>
  <c r="F132" i="21" l="1"/>
  <c r="F121" i="21"/>
  <c r="F134" i="21"/>
  <c r="H63" i="21"/>
  <c r="F136" i="21"/>
  <c r="H34" i="21"/>
  <c r="F115" i="21"/>
  <c r="H27" i="21"/>
  <c r="H21" i="21"/>
  <c r="H86" i="21"/>
  <c r="H66" i="21"/>
  <c r="H38" i="21"/>
  <c r="H52" i="21" l="1"/>
  <c r="F118" i="21" s="1"/>
  <c r="I50" i="21"/>
  <c r="H62" i="21" l="1"/>
  <c r="F133" i="21" s="1"/>
  <c r="I16" i="21"/>
  <c r="J16" i="21"/>
  <c r="K16" i="21"/>
  <c r="H16" i="21"/>
  <c r="I72" i="21"/>
  <c r="H103" i="21"/>
  <c r="F119" i="21" s="1"/>
  <c r="H102" i="21" l="1"/>
  <c r="I71" i="21"/>
  <c r="H72" i="21"/>
  <c r="F127" i="21" s="1"/>
  <c r="I80" i="21"/>
  <c r="F140" i="21" l="1"/>
  <c r="H12" i="8" l="1"/>
  <c r="E12" i="8"/>
  <c r="J104" i="21" l="1"/>
  <c r="K104" i="21"/>
  <c r="I102" i="21"/>
  <c r="J102" i="21"/>
  <c r="K102" i="21"/>
  <c r="I100" i="21"/>
  <c r="J100" i="21"/>
  <c r="K100" i="21"/>
  <c r="I98" i="21"/>
  <c r="J98" i="21"/>
  <c r="K98" i="21"/>
  <c r="J94" i="21"/>
  <c r="K94" i="21"/>
  <c r="I92" i="21"/>
  <c r="J92" i="21"/>
  <c r="K92" i="21"/>
  <c r="J86" i="21"/>
  <c r="K86" i="21"/>
  <c r="J82" i="21"/>
  <c r="K82" i="21"/>
  <c r="J80" i="21"/>
  <c r="K80" i="21"/>
  <c r="H80" i="21" s="1"/>
  <c r="I78" i="21"/>
  <c r="J78" i="21"/>
  <c r="K78" i="21"/>
  <c r="I76" i="21"/>
  <c r="J76" i="21"/>
  <c r="K76" i="21"/>
  <c r="I74" i="21"/>
  <c r="J74" i="21"/>
  <c r="K74" i="21"/>
  <c r="J71" i="21"/>
  <c r="K71" i="21"/>
  <c r="H71" i="21" s="1"/>
  <c r="I69" i="21"/>
  <c r="J69" i="21"/>
  <c r="K69" i="21"/>
  <c r="I66" i="21"/>
  <c r="J63" i="21"/>
  <c r="K63" i="21"/>
  <c r="J57" i="21"/>
  <c r="K57" i="21"/>
  <c r="H57" i="21" s="1"/>
  <c r="J53" i="21"/>
  <c r="J50" i="21"/>
  <c r="K50" i="21"/>
  <c r="H50" i="21" s="1"/>
  <c r="I48" i="21"/>
  <c r="J48" i="21"/>
  <c r="K48" i="21"/>
  <c r="I46" i="21"/>
  <c r="J46" i="21"/>
  <c r="K46" i="21"/>
  <c r="I44" i="21"/>
  <c r="J44" i="21"/>
  <c r="K44" i="21"/>
  <c r="I42" i="21"/>
  <c r="J42" i="21"/>
  <c r="K42" i="21"/>
  <c r="J34" i="21"/>
  <c r="K34" i="21"/>
  <c r="J32" i="21"/>
  <c r="K32" i="21"/>
  <c r="I32" i="21"/>
  <c r="H32" i="21"/>
  <c r="I27" i="21"/>
  <c r="J27" i="21"/>
  <c r="K27" i="21"/>
  <c r="I25" i="21"/>
  <c r="J25" i="21"/>
  <c r="K25" i="21"/>
  <c r="H25" i="21"/>
  <c r="I23" i="21"/>
  <c r="J23" i="21"/>
  <c r="K23" i="21"/>
  <c r="H23" i="21"/>
  <c r="J21" i="21"/>
  <c r="K21" i="21"/>
  <c r="I18" i="21"/>
  <c r="J18" i="21"/>
  <c r="K18" i="21"/>
  <c r="H18" i="21"/>
  <c r="J13" i="21"/>
  <c r="K13" i="21"/>
  <c r="J107" i="21" l="1"/>
  <c r="K107" i="21"/>
  <c r="I107" i="21"/>
  <c r="H74" i="21"/>
  <c r="H78" i="21"/>
  <c r="H100" i="21"/>
  <c r="H69" i="21"/>
  <c r="H76" i="21"/>
  <c r="H98" i="21"/>
  <c r="H44" i="21"/>
  <c r="H48" i="21"/>
  <c r="H42" i="21"/>
  <c r="H46" i="21"/>
  <c r="H107" i="21" l="1"/>
</calcChain>
</file>

<file path=xl/sharedStrings.xml><?xml version="1.0" encoding="utf-8"?>
<sst xmlns="http://schemas.openxmlformats.org/spreadsheetml/2006/main" count="229" uniqueCount="188">
  <si>
    <t>Dział</t>
  </si>
  <si>
    <t>Ogółem</t>
  </si>
  <si>
    <t>bieżące</t>
  </si>
  <si>
    <t>majątkowe</t>
  </si>
  <si>
    <t>010</t>
  </si>
  <si>
    <t>600</t>
  </si>
  <si>
    <t>700</t>
  </si>
  <si>
    <t>754</t>
  </si>
  <si>
    <t>900</t>
  </si>
  <si>
    <t>-</t>
  </si>
  <si>
    <t>Rozdział</t>
  </si>
  <si>
    <t>01010</t>
  </si>
  <si>
    <t>70005</t>
  </si>
  <si>
    <t>90015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</si>
  <si>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</si>
  <si>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</si>
  <si>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</si>
  <si>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</si>
  <si>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</si>
  <si>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</si>
  <si>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</si>
  <si>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</si>
  <si>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</si>
  <si>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Nazwa zadania</t>
  </si>
  <si>
    <t>Dotacje
ogółem</t>
  </si>
  <si>
    <t xml:space="preserve">Wydatki
ogółem
</t>
  </si>
  <si>
    <t>z tego:</t>
  </si>
  <si>
    <t>wydatki bieżące</t>
  </si>
  <si>
    <t>wydatki majątkowe</t>
  </si>
  <si>
    <t>Dochody i wydatki związane z realizacją zadań realizowanych w drodze umów lub porozumień między jednostkami samorządu terytorialnego</t>
  </si>
  <si>
    <t>Zakres porozumienia lub umowy</t>
  </si>
  <si>
    <t>Umowa z Gminą Miejską Ciechanów</t>
  </si>
  <si>
    <t>Planowane wydatki</t>
  </si>
  <si>
    <t>Rozdz.</t>
  </si>
  <si>
    <t>10.</t>
  </si>
  <si>
    <t>11.</t>
  </si>
  <si>
    <t>13.</t>
  </si>
  <si>
    <t>9.</t>
  </si>
  <si>
    <t>§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</si>
  <si>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</si>
  <si>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</si>
  <si>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</si>
  <si>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</si>
  <si>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</si>
  <si>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</si>
  <si>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</si>
  <si>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</si>
  <si>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</si>
  <si>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</si>
  <si>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75412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</si>
  <si>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</si>
  <si>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</si>
  <si>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</si>
  <si>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</si>
  <si>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</si>
  <si>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</si>
  <si>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</si>
  <si>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</si>
  <si>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</si>
  <si>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w tym realizowane w ramach funduszu sołeckiego</t>
  </si>
  <si>
    <t>Paragraf</t>
  </si>
  <si>
    <t>Nazwa sołectwa lub jednostki pomocniczej</t>
  </si>
  <si>
    <t>Nazwa zadania, przedsięwzięcia</t>
  </si>
  <si>
    <t>Łączne wydatki</t>
  </si>
  <si>
    <t>w tym</t>
  </si>
  <si>
    <t>BABY</t>
  </si>
  <si>
    <t>CHOTUM</t>
  </si>
  <si>
    <t>CHRUSZCZEWO</t>
  </si>
  <si>
    <t>GĄSKI</t>
  </si>
  <si>
    <t>GORYSZE</t>
  </si>
  <si>
    <t>GRĘDZICE</t>
  </si>
  <si>
    <t>GUMOWO</t>
  </si>
  <si>
    <t>KANIGÓWEK</t>
  </si>
  <si>
    <t>KARGOSZYN</t>
  </si>
  <si>
    <t>KOWNATY ŻĘDOWE</t>
  </si>
  <si>
    <t>MIESZKI RÓŻKI</t>
  </si>
  <si>
    <t>MIESZKI WIELKIE</t>
  </si>
  <si>
    <t>MODEŁKA</t>
  </si>
  <si>
    <t>MODŁA</t>
  </si>
  <si>
    <t>NIECHODZIN</t>
  </si>
  <si>
    <t>NIESTUM</t>
  </si>
  <si>
    <t>NUŻEWKO</t>
  </si>
  <si>
    <t>NUŻEWO</t>
  </si>
  <si>
    <t>PĘCHCIN</t>
  </si>
  <si>
    <t>PRZĄŻEWO</t>
  </si>
  <si>
    <t>RUTKI BORKI</t>
  </si>
  <si>
    <t>RYDZEWO</t>
  </si>
  <si>
    <t>RYKACZEWO</t>
  </si>
  <si>
    <t>4210</t>
  </si>
  <si>
    <t>926</t>
  </si>
  <si>
    <t>RZECZKI</t>
  </si>
  <si>
    <t>Remont bieżący drogi gminnej</t>
  </si>
  <si>
    <t>SOKOŁÓWEK</t>
  </si>
  <si>
    <t>UJAZDOWO</t>
  </si>
  <si>
    <t>6050</t>
  </si>
  <si>
    <t>WOLA PAWŁOWSKA</t>
  </si>
  <si>
    <t>WÓLKA RYDZEWSKA</t>
  </si>
  <si>
    <t xml:space="preserve">R A Z E M </t>
  </si>
  <si>
    <t>RUTKI MARSZEWICE</t>
  </si>
  <si>
    <t>RUTKI BEGNY</t>
  </si>
  <si>
    <t>UJAZDÓWEK</t>
  </si>
  <si>
    <t>Urządzenie terenu rekreacyjno-sportowego</t>
  </si>
  <si>
    <t xml:space="preserve">Remont bieżący drogi gminnej </t>
  </si>
  <si>
    <t>RUTKI GŁOWICE</t>
  </si>
  <si>
    <t>ROPELE</t>
  </si>
  <si>
    <t>92695</t>
  </si>
  <si>
    <t>32.</t>
  </si>
  <si>
    <t>33.</t>
  </si>
  <si>
    <t>Dopłata do uczniów z terenu gminy Ciechanów korzystających z zajęć pozalekcyjnych w szkołach podstawowych miejskich(zajęcia na krytej pływalni)</t>
  </si>
  <si>
    <t>60016</t>
  </si>
  <si>
    <t>921</t>
  </si>
  <si>
    <t>92109</t>
  </si>
  <si>
    <t>Budowa świetlicy wiejskiej</t>
  </si>
  <si>
    <t>Zakup lamp solarnych - 2 szt</t>
  </si>
  <si>
    <t>Zakup i montaż lamp hybrydowo-solarnych - 2 szt</t>
  </si>
  <si>
    <t>Zakup lamp solarnych - 2 szt.</t>
  </si>
  <si>
    <t>Porozumienie z Gminą Miejską Ciechanów</t>
  </si>
  <si>
    <t>Dopłata do opieki nad dziećmi do lat 3 z terenu gminy Ciechanów korzystających ze żłobków niepublicznych w Ciechanowie</t>
  </si>
  <si>
    <t xml:space="preserve">Dopłata do usług komunikacji miejskiej organizowanej i realizowanej przez Gminę Miejską na terenie Gminy Ciechanów w ramach publicznego transportu zbiorowego </t>
  </si>
  <si>
    <t>6610         6050</t>
  </si>
  <si>
    <t>Porozumienie trójstronne z Województwem Mazowieckim, Gminą Miejską Ciechanów i Gminą Wiejską Ciechanów</t>
  </si>
  <si>
    <t xml:space="preserve">Remont drogi gminnej </t>
  </si>
  <si>
    <t xml:space="preserve">Zakup lamp solarnych - 2 szt </t>
  </si>
  <si>
    <t>Wydatki na 2020 rok obejmujące zadania jednostek pomocniczych gminy,</t>
  </si>
  <si>
    <t>Zakup lampy solarnej - 1 szt</t>
  </si>
  <si>
    <t xml:space="preserve">Przebudowa drogi gminnej </t>
  </si>
  <si>
    <t xml:space="preserve">Termomodernizacja budynku w świetlicy wiejskiej </t>
  </si>
  <si>
    <t xml:space="preserve">Oczyszczenie stawu wiejskiego </t>
  </si>
  <si>
    <t xml:space="preserve">Plac manewrowy </t>
  </si>
  <si>
    <t xml:space="preserve">Remont drogi gminnej - nakładka asfaltowa </t>
  </si>
  <si>
    <t xml:space="preserve">Doposażenie do świetlicy wiejskiej </t>
  </si>
  <si>
    <t xml:space="preserve">Zagospodarowanie działki gminnej </t>
  </si>
  <si>
    <t>Budowa ogrodzenia działki gminnej</t>
  </si>
  <si>
    <t>Zakup wiat przystankowych szt. 2</t>
  </si>
  <si>
    <t>Uzupełnienie oświetlenia ulicznego ul. Górna</t>
  </si>
  <si>
    <t xml:space="preserve">Uzupełnienie oświetlenia ulicznego </t>
  </si>
  <si>
    <t xml:space="preserve">Malowanie świetlicy wiejskiej </t>
  </si>
  <si>
    <t xml:space="preserve">Zakup i montaż altany </t>
  </si>
  <si>
    <t xml:space="preserve">Zagospodarowanie działki mienia gminnego </t>
  </si>
  <si>
    <t>Zakup toalet szt. 2</t>
  </si>
  <si>
    <t xml:space="preserve">Zakup  altany </t>
  </si>
  <si>
    <t>Zakup kostki pod namiot</t>
  </si>
  <si>
    <t>Fintess Motyl , Fitness wahadło</t>
  </si>
  <si>
    <t xml:space="preserve">Wykonanie ażurowego zadaszenia piaskownicy i tablic informacyjnych </t>
  </si>
  <si>
    <t xml:space="preserve">Sporządzenie koncepcji ciągu pieszo-rowerowego </t>
  </si>
  <si>
    <t>Remont  świetlicy wiejskiej -usługa</t>
  </si>
  <si>
    <t>Zaku kosiarki samojezdnej</t>
  </si>
  <si>
    <t>Paliwo do kosiarki</t>
  </si>
  <si>
    <t xml:space="preserve">Zakup stołów i ławek drewnianych </t>
  </si>
  <si>
    <t>4270</t>
  </si>
  <si>
    <t>Zakup ławki</t>
  </si>
  <si>
    <t>Urządzenie parkingu wokół świetlicy</t>
  </si>
  <si>
    <t xml:space="preserve">Zakup wiaty przystankowej </t>
  </si>
  <si>
    <t>Uzupełnienie oświetlenia ulicznego</t>
  </si>
  <si>
    <t>010 -01010 paragraf 4270</t>
  </si>
  <si>
    <t>600-600016-4270</t>
  </si>
  <si>
    <t>600-60016-6050</t>
  </si>
  <si>
    <t>700-70005-4210</t>
  </si>
  <si>
    <t>700-70005-4270</t>
  </si>
  <si>
    <t>700-70005-6050</t>
  </si>
  <si>
    <t>700-70005-6060</t>
  </si>
  <si>
    <t>754-75412-6050</t>
  </si>
  <si>
    <t>900-900015-4210</t>
  </si>
  <si>
    <t>921-92109-6050</t>
  </si>
  <si>
    <t>921-92195-4210</t>
  </si>
  <si>
    <t>921-92195-4300</t>
  </si>
  <si>
    <t>921-92195-6060</t>
  </si>
  <si>
    <t>926-92695-4210</t>
  </si>
  <si>
    <t>926-92695-4300</t>
  </si>
  <si>
    <t>926-92695-6060</t>
  </si>
  <si>
    <t>700-70005-4300</t>
  </si>
  <si>
    <t>921-92195-4170</t>
  </si>
  <si>
    <t>Doposażenie  placu zabaw</t>
  </si>
  <si>
    <t>600-60004-4210</t>
  </si>
  <si>
    <t xml:space="preserve">Remont bieżący drogi gminnej-nawierzchnia asfaltowa ul. Ogrodowa i ul. Łąkowa </t>
  </si>
  <si>
    <t>Opracowanie dokumentacji technicznej na przebudowę drogi wojewódzkiej Nr 615 Ciechanów - Mława</t>
  </si>
  <si>
    <t xml:space="preserve">Renowacja figurki będącej mieniem gminnym </t>
  </si>
  <si>
    <t xml:space="preserve">Przedsięwzięcie związane ze wspieraniem i upowszechnianiem idei sanorządowej oraz pobudzeniem aktywności obywatelskiej </t>
  </si>
  <si>
    <t>Zakup namiotu z przeznaczeniem do spotkań sołeckich</t>
  </si>
  <si>
    <t xml:space="preserve">Przedsięwzięcie związane ze wspieraniem i upowszechnianiem idei samorządowej oraz pobudzeniem aktywności obywatelskiej </t>
  </si>
  <si>
    <t xml:space="preserve">Zakup kosiarki i sprzętu rekreacyjno-sportowego </t>
  </si>
  <si>
    <t xml:space="preserve">Ułożenie kostki brukowej wraz  robotami ziemnymi i podbudową przy remizie </t>
  </si>
  <si>
    <t xml:space="preserve">Załącznik nr 2 do Uchwały Nr XVII/…/20  </t>
  </si>
  <si>
    <t>Rady Gminy Ciechanów z dnia   …..02.2020 r.</t>
  </si>
  <si>
    <t xml:space="preserve">Załącznik nr 4 do Uchwały Nr XVII/…/20  </t>
  </si>
  <si>
    <t>Wyrówanie terenu wokół stawu wiejskiego (ziemia, nasiona trawy, środki ochrony roślin )</t>
  </si>
  <si>
    <t>Budowa ogrodzenia wokół strażnicy w Rydzewie</t>
  </si>
  <si>
    <t xml:space="preserve">Obiekty wiejskie (nasadzenia, krzewy ozdobne, kora, elementy pomocnicze)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</si>
</sst>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z_ł_-;\-* #,##0.00\ _z_ł_-;_-* \-??\ _z_ł_-;_-@_-"/>
  </numFmts>
  <fonts count="41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4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9"/>
      <name val="Czcionka tekstu podstawowego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92D05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rgb="FF95882B"/>
      <name val="Arial"/>
      <family val="2"/>
      <charset val="238"/>
    </font>
    <font>
      <sz val="10"/>
      <color rgb="FFFF33CC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  <xf numFmtId="43" fontId="28" fillId="0" borderId="0" applyFont="0" applyFill="0" applyBorder="0" applyAlignment="0" applyProtection="0"/>
  </cellStyleXfs>
  <cellXfs count="221">
    <xf numFmtId="0" fontId="0" fillId="0" borderId="0" xfId="0"/>
    <xf numFmtId="0" fontId="20" fillId="0" borderId="0" xfId="0" applyFont="1"/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5" fillId="20" borderId="12" xfId="0" applyFont="1" applyFill="1" applyBorder="1" applyAlignment="1">
      <alignment horizontal="center" vertical="center" wrapText="1"/>
    </xf>
    <xf numFmtId="164" fontId="26" fillId="0" borderId="12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164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64" fontId="26" fillId="0" borderId="13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right" vertical="center"/>
    </xf>
    <xf numFmtId="0" fontId="25" fillId="20" borderId="19" xfId="0" applyFont="1" applyFill="1" applyBorder="1" applyAlignment="1">
      <alignment horizontal="center" vertical="center" wrapText="1"/>
    </xf>
    <xf numFmtId="0" fontId="25" fillId="20" borderId="13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25" fillId="0" borderId="13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20" borderId="11" xfId="0" applyFont="1" applyFill="1" applyBorder="1" applyAlignment="1">
      <alignment vertical="center" wrapText="1"/>
    </xf>
    <xf numFmtId="0" fontId="24" fillId="20" borderId="13" xfId="0" applyFont="1" applyFill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3" fontId="0" fillId="0" borderId="0" xfId="0" applyNumberFormat="1"/>
    <xf numFmtId="0" fontId="20" fillId="0" borderId="20" xfId="0" applyFont="1" applyBorder="1" applyAlignment="1">
      <alignment horizontal="center" vertical="center"/>
    </xf>
    <xf numFmtId="43" fontId="20" fillId="0" borderId="20" xfId="0" applyNumberFormat="1" applyFont="1" applyBorder="1"/>
    <xf numFmtId="0" fontId="0" fillId="0" borderId="0" xfId="0" applyAlignment="1">
      <alignment horizontal="center"/>
    </xf>
    <xf numFmtId="0" fontId="20" fillId="0" borderId="20" xfId="0" applyFont="1" applyBorder="1" applyAlignment="1">
      <alignment vertical="center"/>
    </xf>
    <xf numFmtId="0" fontId="20" fillId="0" borderId="20" xfId="0" applyFont="1" applyBorder="1"/>
    <xf numFmtId="0" fontId="20" fillId="0" borderId="31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43" fontId="20" fillId="0" borderId="25" xfId="0" applyNumberFormat="1" applyFont="1" applyBorder="1"/>
    <xf numFmtId="43" fontId="20" fillId="0" borderId="20" xfId="0" applyNumberFormat="1" applyFont="1" applyBorder="1" applyAlignment="1">
      <alignment horizontal="right"/>
    </xf>
    <xf numFmtId="49" fontId="20" fillId="0" borderId="20" xfId="0" applyNumberFormat="1" applyFont="1" applyBorder="1"/>
    <xf numFmtId="43" fontId="20" fillId="0" borderId="20" xfId="0" applyNumberFormat="1" applyFont="1" applyBorder="1" applyAlignment="1">
      <alignment horizontal="center"/>
    </xf>
    <xf numFmtId="49" fontId="20" fillId="0" borderId="38" xfId="0" applyNumberFormat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43" fontId="20" fillId="0" borderId="38" xfId="0" applyNumberFormat="1" applyFont="1" applyBorder="1"/>
    <xf numFmtId="49" fontId="20" fillId="0" borderId="24" xfId="0" applyNumberFormat="1" applyFont="1" applyBorder="1" applyAlignment="1">
      <alignment horizontal="center"/>
    </xf>
    <xf numFmtId="0" fontId="0" fillId="0" borderId="20" xfId="0" applyFont="1" applyBorder="1" applyAlignment="1">
      <alignment vertical="center"/>
    </xf>
    <xf numFmtId="0" fontId="20" fillId="0" borderId="25" xfId="0" applyFont="1" applyBorder="1"/>
    <xf numFmtId="43" fontId="0" fillId="0" borderId="25" xfId="0" applyNumberFormat="1" applyFont="1" applyBorder="1" applyAlignment="1">
      <alignment horizontal="right"/>
    </xf>
    <xf numFmtId="3" fontId="26" fillId="0" borderId="2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43" fontId="26" fillId="0" borderId="20" xfId="42" applyFont="1" applyBorder="1" applyAlignment="1">
      <alignment horizontal="center" vertical="center"/>
    </xf>
    <xf numFmtId="43" fontId="26" fillId="0" borderId="14" xfId="42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top"/>
    </xf>
    <xf numFmtId="0" fontId="26" fillId="0" borderId="24" xfId="0" applyFont="1" applyBorder="1" applyAlignment="1">
      <alignment horizontal="center" vertical="center"/>
    </xf>
    <xf numFmtId="0" fontId="26" fillId="0" borderId="19" xfId="0" applyFont="1" applyBorder="1" applyAlignment="1">
      <alignment horizontal="left" vertical="center" wrapText="1"/>
    </xf>
    <xf numFmtId="43" fontId="20" fillId="0" borderId="38" xfId="0" applyNumberFormat="1" applyFont="1" applyBorder="1" applyAlignment="1">
      <alignment horizontal="right"/>
    </xf>
    <xf numFmtId="0" fontId="20" fillId="0" borderId="38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43" fontId="0" fillId="0" borderId="20" xfId="0" applyNumberFormat="1" applyFont="1" applyBorder="1"/>
    <xf numFmtId="0" fontId="0" fillId="0" borderId="20" xfId="0" applyFont="1" applyBorder="1"/>
    <xf numFmtId="43" fontId="0" fillId="0" borderId="2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left"/>
    </xf>
    <xf numFmtId="43" fontId="20" fillId="0" borderId="24" xfId="0" applyNumberFormat="1" applyFont="1" applyBorder="1" applyAlignment="1">
      <alignment horizontal="center"/>
    </xf>
    <xf numFmtId="49" fontId="0" fillId="0" borderId="37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3" fontId="32" fillId="0" borderId="0" xfId="0" applyNumberFormat="1" applyFont="1"/>
    <xf numFmtId="43" fontId="30" fillId="0" borderId="0" xfId="0" applyNumberFormat="1" applyFont="1"/>
    <xf numFmtId="0" fontId="32" fillId="0" borderId="0" xfId="0" applyFont="1"/>
    <xf numFmtId="0" fontId="31" fillId="0" borderId="0" xfId="0" applyFont="1"/>
    <xf numFmtId="0" fontId="33" fillId="0" borderId="0" xfId="0" applyFont="1"/>
    <xf numFmtId="0" fontId="30" fillId="0" borderId="0" xfId="0" applyFont="1"/>
    <xf numFmtId="0" fontId="34" fillId="0" borderId="0" xfId="0" applyFont="1"/>
    <xf numFmtId="43" fontId="34" fillId="0" borderId="0" xfId="0" applyNumberFormat="1" applyFont="1"/>
    <xf numFmtId="0" fontId="35" fillId="0" borderId="0" xfId="0" applyFont="1"/>
    <xf numFmtId="43" fontId="35" fillId="0" borderId="0" xfId="0" applyNumberFormat="1" applyFont="1"/>
    <xf numFmtId="0" fontId="36" fillId="0" borderId="0" xfId="0" applyFont="1"/>
    <xf numFmtId="43" fontId="36" fillId="0" borderId="0" xfId="0" applyNumberFormat="1" applyFont="1"/>
    <xf numFmtId="0" fontId="37" fillId="0" borderId="0" xfId="0" applyFont="1"/>
    <xf numFmtId="43" fontId="37" fillId="0" borderId="0" xfId="0" applyNumberFormat="1" applyFont="1"/>
    <xf numFmtId="43" fontId="31" fillId="0" borderId="0" xfId="0" applyNumberFormat="1" applyFont="1"/>
    <xf numFmtId="0" fontId="38" fillId="0" borderId="0" xfId="0" applyFont="1"/>
    <xf numFmtId="43" fontId="38" fillId="0" borderId="0" xfId="0" applyNumberFormat="1" applyFont="1"/>
    <xf numFmtId="43" fontId="33" fillId="0" borderId="0" xfId="0" applyNumberFormat="1" applyFont="1"/>
    <xf numFmtId="0" fontId="20" fillId="0" borderId="0" xfId="0" applyFont="1" applyBorder="1" applyAlignment="1">
      <alignment horizontal="center"/>
    </xf>
    <xf numFmtId="164" fontId="26" fillId="0" borderId="13" xfId="0" applyNumberFormat="1" applyFont="1" applyBorder="1" applyAlignment="1">
      <alignment horizontal="right" vertical="center"/>
    </xf>
    <xf numFmtId="4" fontId="26" fillId="0" borderId="20" xfId="0" applyNumberFormat="1" applyFont="1" applyBorder="1" applyAlignment="1">
      <alignment horizontal="center" vertical="center"/>
    </xf>
    <xf numFmtId="4" fontId="26" fillId="0" borderId="16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vertical="center"/>
    </xf>
    <xf numFmtId="0" fontId="24" fillId="20" borderId="20" xfId="0" applyFont="1" applyFill="1" applyBorder="1" applyAlignment="1">
      <alignment horizontal="center" vertical="center" wrapText="1"/>
    </xf>
    <xf numFmtId="0" fontId="24" fillId="20" borderId="33" xfId="0" applyFont="1" applyFill="1" applyBorder="1" applyAlignment="1">
      <alignment horizontal="center" vertical="center" wrapText="1"/>
    </xf>
    <xf numFmtId="4" fontId="26" fillId="0" borderId="11" xfId="0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43" fontId="39" fillId="0" borderId="0" xfId="42" applyFont="1" applyAlignment="1">
      <alignment vertical="center"/>
    </xf>
    <xf numFmtId="0" fontId="39" fillId="0" borderId="0" xfId="0" applyFont="1" applyAlignment="1">
      <alignment vertical="center"/>
    </xf>
    <xf numFmtId="0" fontId="20" fillId="0" borderId="20" xfId="0" applyFont="1" applyBorder="1" applyAlignment="1">
      <alignment horizontal="left"/>
    </xf>
    <xf numFmtId="0" fontId="20" fillId="0" borderId="38" xfId="0" applyFont="1" applyBorder="1" applyAlignment="1">
      <alignment horizontal="center" vertical="center"/>
    </xf>
    <xf numFmtId="0" fontId="0" fillId="0" borderId="20" xfId="0" applyFont="1" applyBorder="1" applyAlignment="1">
      <alignment wrapText="1"/>
    </xf>
    <xf numFmtId="0" fontId="20" fillId="0" borderId="38" xfId="0" applyFont="1" applyBorder="1" applyAlignment="1">
      <alignment horizontal="center"/>
    </xf>
    <xf numFmtId="0" fontId="20" fillId="0" borderId="20" xfId="0" applyFont="1" applyBorder="1" applyAlignment="1">
      <alignment wrapText="1"/>
    </xf>
    <xf numFmtId="0" fontId="20" fillId="0" borderId="20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2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horizontal="center"/>
    </xf>
    <xf numFmtId="49" fontId="0" fillId="0" borderId="37" xfId="0" applyNumberFormat="1" applyFont="1" applyBorder="1" applyAlignment="1">
      <alignment horizontal="center"/>
    </xf>
    <xf numFmtId="49" fontId="0" fillId="0" borderId="20" xfId="0" applyNumberFormat="1" applyFont="1" applyBorder="1" applyAlignment="1">
      <alignment horizontal="center"/>
    </xf>
    <xf numFmtId="43" fontId="0" fillId="0" borderId="20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horizontal="center"/>
    </xf>
    <xf numFmtId="0" fontId="20" fillId="0" borderId="37" xfId="0" applyFont="1" applyBorder="1" applyAlignment="1">
      <alignment horizontal="center" vertical="center"/>
    </xf>
    <xf numFmtId="0" fontId="0" fillId="0" borderId="37" xfId="0" applyFont="1" applyBorder="1"/>
    <xf numFmtId="0" fontId="20" fillId="0" borderId="38" xfId="0" applyFont="1" applyBorder="1"/>
    <xf numFmtId="0" fontId="0" fillId="0" borderId="28" xfId="0" applyFont="1" applyBorder="1" applyAlignment="1">
      <alignment horizontal="center" vertical="center"/>
    </xf>
    <xf numFmtId="49" fontId="0" fillId="0" borderId="37" xfId="0" applyNumberFormat="1" applyFont="1" applyBorder="1" applyAlignment="1">
      <alignment vertical="center"/>
    </xf>
    <xf numFmtId="49" fontId="0" fillId="0" borderId="25" xfId="0" applyNumberFormat="1" applyFont="1" applyBorder="1" applyAlignment="1">
      <alignment vertical="center"/>
    </xf>
    <xf numFmtId="0" fontId="0" fillId="0" borderId="25" xfId="0" applyFont="1" applyBorder="1" applyAlignment="1">
      <alignment horizontal="left"/>
    </xf>
    <xf numFmtId="49" fontId="0" fillId="0" borderId="20" xfId="0" applyNumberFormat="1" applyFont="1" applyBorder="1" applyAlignment="1">
      <alignment vertical="center"/>
    </xf>
    <xf numFmtId="49" fontId="0" fillId="0" borderId="37" xfId="0" applyNumberFormat="1" applyFont="1" applyBorder="1"/>
    <xf numFmtId="49" fontId="0" fillId="0" borderId="20" xfId="0" applyNumberFormat="1" applyFont="1" applyBorder="1" applyAlignment="1">
      <alignment horizontal="center" vertical="center"/>
    </xf>
    <xf numFmtId="49" fontId="0" fillId="0" borderId="20" xfId="0" applyNumberFormat="1" applyFont="1" applyBorder="1"/>
    <xf numFmtId="0" fontId="30" fillId="0" borderId="20" xfId="0" applyFont="1" applyBorder="1" applyAlignment="1">
      <alignment horizontal="center"/>
    </xf>
    <xf numFmtId="0" fontId="40" fillId="0" borderId="20" xfId="0" applyFont="1" applyBorder="1"/>
    <xf numFmtId="0" fontId="30" fillId="0" borderId="37" xfId="0" applyFont="1" applyBorder="1" applyAlignment="1">
      <alignment horizontal="center"/>
    </xf>
    <xf numFmtId="0" fontId="30" fillId="0" borderId="20" xfId="0" applyFont="1" applyBorder="1"/>
    <xf numFmtId="43" fontId="30" fillId="0" borderId="20" xfId="0" applyNumberFormat="1" applyFont="1" applyBorder="1"/>
    <xf numFmtId="0" fontId="20" fillId="0" borderId="20" xfId="0" applyFont="1" applyBorder="1" applyAlignment="1">
      <alignment wrapText="1"/>
    </xf>
    <xf numFmtId="0" fontId="0" fillId="0" borderId="37" xfId="0" applyFont="1" applyBorder="1" applyAlignment="1">
      <alignment horizontal="center"/>
    </xf>
    <xf numFmtId="0" fontId="25" fillId="20" borderId="10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43" fontId="20" fillId="0" borderId="0" xfId="0" applyNumberFormat="1" applyFont="1"/>
    <xf numFmtId="0" fontId="20" fillId="0" borderId="39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20" borderId="20" xfId="0" applyFont="1" applyFill="1" applyBorder="1" applyAlignment="1">
      <alignment horizontal="center" vertical="center"/>
    </xf>
    <xf numFmtId="0" fontId="25" fillId="20" borderId="20" xfId="0" applyFont="1" applyFill="1" applyBorder="1" applyAlignment="1">
      <alignment horizontal="center" vertical="center" wrapText="1"/>
    </xf>
    <xf numFmtId="0" fontId="25" fillId="20" borderId="10" xfId="0" applyFont="1" applyFill="1" applyBorder="1" applyAlignment="1">
      <alignment horizontal="center" vertical="center" wrapText="1"/>
    </xf>
    <xf numFmtId="0" fontId="25" fillId="20" borderId="12" xfId="0" applyFont="1" applyFill="1" applyBorder="1" applyAlignment="1">
      <alignment horizontal="center" vertical="center" wrapText="1"/>
    </xf>
    <xf numFmtId="0" fontId="29" fillId="20" borderId="2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left" wrapText="1"/>
    </xf>
    <xf numFmtId="0" fontId="20" fillId="0" borderId="37" xfId="0" applyFont="1" applyBorder="1" applyAlignment="1">
      <alignment horizontal="left" wrapText="1"/>
    </xf>
    <xf numFmtId="0" fontId="20" fillId="0" borderId="20" xfId="0" applyFont="1" applyBorder="1" applyAlignment="1">
      <alignment horizontal="left"/>
    </xf>
    <xf numFmtId="0" fontId="0" fillId="0" borderId="35" xfId="0" applyFont="1" applyBorder="1" applyAlignment="1">
      <alignment horizontal="left" wrapText="1"/>
    </xf>
    <xf numFmtId="0" fontId="0" fillId="0" borderId="37" xfId="0" applyFont="1" applyBorder="1" applyAlignment="1">
      <alignment horizontal="left" wrapText="1"/>
    </xf>
    <xf numFmtId="0" fontId="20" fillId="0" borderId="27" xfId="0" applyFont="1" applyBorder="1" applyAlignment="1">
      <alignment horizontal="center" wrapText="1"/>
    </xf>
    <xf numFmtId="0" fontId="20" fillId="0" borderId="28" xfId="0" applyFont="1" applyBorder="1" applyAlignment="1">
      <alignment horizontal="center" wrapText="1"/>
    </xf>
    <xf numFmtId="0" fontId="0" fillId="0" borderId="20" xfId="0" applyFont="1" applyBorder="1" applyAlignment="1">
      <alignment horizontal="left" wrapText="1"/>
    </xf>
    <xf numFmtId="0" fontId="20" fillId="0" borderId="35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0" fontId="0" fillId="0" borderId="3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wrapText="1"/>
    </xf>
    <xf numFmtId="0" fontId="0" fillId="0" borderId="37" xfId="0" applyFont="1" applyBorder="1" applyAlignment="1">
      <alignment wrapText="1"/>
    </xf>
    <xf numFmtId="0" fontId="30" fillId="0" borderId="35" xfId="0" applyFont="1" applyBorder="1" applyAlignment="1">
      <alignment horizontal="left" wrapText="1"/>
    </xf>
    <xf numFmtId="0" fontId="30" fillId="0" borderId="37" xfId="0" applyFont="1" applyBorder="1" applyAlignment="1">
      <alignment horizontal="left" wrapText="1"/>
    </xf>
    <xf numFmtId="0" fontId="0" fillId="0" borderId="20" xfId="0" applyFont="1" applyBorder="1" applyAlignment="1">
      <alignment wrapText="1"/>
    </xf>
    <xf numFmtId="0" fontId="20" fillId="0" borderId="35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0" fillId="0" borderId="20" xfId="0" applyFont="1" applyBorder="1" applyAlignment="1">
      <alignment wrapText="1"/>
    </xf>
    <xf numFmtId="0" fontId="20" fillId="0" borderId="3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0" fillId="0" borderId="23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0" xfId="0" applyFont="1" applyBorder="1" applyAlignment="1">
      <alignment horizontal="center"/>
    </xf>
    <xf numFmtId="0" fontId="20" fillId="0" borderId="36" xfId="0" applyFont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4" fillId="20" borderId="12" xfId="0" applyFont="1" applyFill="1" applyBorder="1" applyAlignment="1">
      <alignment horizontal="center" vertical="center"/>
    </xf>
    <xf numFmtId="0" fontId="24" fillId="20" borderId="12" xfId="0" applyFont="1" applyFill="1" applyBorder="1" applyAlignment="1">
      <alignment horizontal="center" vertical="center" wrapText="1"/>
    </xf>
    <xf numFmtId="0" fontId="24" fillId="20" borderId="17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20" borderId="27" xfId="0" applyFont="1" applyFill="1" applyBorder="1" applyAlignment="1">
      <alignment horizontal="center" vertical="center" wrapText="1"/>
    </xf>
    <xf numFmtId="0" fontId="24" fillId="20" borderId="28" xfId="0" applyFont="1" applyFill="1" applyBorder="1" applyAlignment="1">
      <alignment horizontal="center" vertical="center" wrapText="1"/>
    </xf>
    <xf numFmtId="0" fontId="24" fillId="20" borderId="29" xfId="0" applyFont="1" applyFill="1" applyBorder="1" applyAlignment="1">
      <alignment horizontal="center" vertical="center" wrapText="1"/>
    </xf>
    <xf numFmtId="0" fontId="24" fillId="20" borderId="30" xfId="0" applyFont="1" applyFill="1" applyBorder="1" applyAlignment="1">
      <alignment horizontal="center" vertical="center" wrapText="1"/>
    </xf>
    <xf numFmtId="0" fontId="24" fillId="20" borderId="23" xfId="0" applyFont="1" applyFill="1" applyBorder="1" applyAlignment="1">
      <alignment horizontal="center" vertical="center" wrapText="1"/>
    </xf>
    <xf numFmtId="0" fontId="24" fillId="20" borderId="31" xfId="0" applyFont="1" applyFill="1" applyBorder="1" applyAlignment="1">
      <alignment horizontal="center" vertical="center" wrapText="1"/>
    </xf>
    <xf numFmtId="0" fontId="24" fillId="20" borderId="35" xfId="0" applyFont="1" applyFill="1" applyBorder="1" applyAlignment="1">
      <alignment horizontal="center" vertical="center" wrapText="1"/>
    </xf>
    <xf numFmtId="0" fontId="24" fillId="20" borderId="36" xfId="0" applyFont="1" applyFill="1" applyBorder="1" applyAlignment="1">
      <alignment horizontal="center" vertical="center" wrapText="1"/>
    </xf>
    <xf numFmtId="0" fontId="24" fillId="20" borderId="37" xfId="0" applyFont="1" applyFill="1" applyBorder="1" applyAlignment="1">
      <alignment horizontal="center" vertical="center" wrapText="1"/>
    </xf>
    <xf numFmtId="0" fontId="24" fillId="20" borderId="24" xfId="0" applyFont="1" applyFill="1" applyBorder="1" applyAlignment="1">
      <alignment horizontal="center" vertical="center" wrapText="1"/>
    </xf>
    <xf numFmtId="0" fontId="24" fillId="20" borderId="25" xfId="0" applyFont="1" applyFill="1" applyBorder="1" applyAlignment="1">
      <alignment horizontal="center" vertical="center" wrapText="1"/>
    </xf>
    <xf numFmtId="0" fontId="24" fillId="20" borderId="0" xfId="0" applyFont="1" applyFill="1" applyAlignment="1">
      <alignment horizontal="center" vertical="center" wrapText="1"/>
    </xf>
    <xf numFmtId="0" fontId="24" fillId="20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5" xfId="0" applyFont="1" applyBorder="1" applyAlignment="1">
      <alignment horizontal="center" wrapText="1"/>
    </xf>
    <xf numFmtId="0" fontId="20" fillId="0" borderId="37" xfId="0" applyFont="1" applyBorder="1" applyAlignment="1">
      <alignment horizontal="center" wrapText="1"/>
    </xf>
    <xf numFmtId="0" fontId="20" fillId="0" borderId="35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49" fontId="20" fillId="0" borderId="38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43" fontId="20" fillId="0" borderId="38" xfId="0" applyNumberFormat="1" applyFont="1" applyBorder="1" applyAlignment="1">
      <alignment horizontal="center" vertical="center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42" builtinId="3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colors>
    <mruColors>
      <color rgb="FFFF33CC"/>
      <color rgb="FF958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C8" sqref="C8"/>
    </sheetView>
  </sheetViews>
  <sheetFormatPr defaultRowHeight="12.75"/>
  <cols>
    <col min="1" max="1" width="5.140625" style="2" customWidth="1"/>
    <col min="2" max="2" width="8.7109375" style="2" customWidth="1"/>
    <col min="3" max="3" width="9.5703125" style="2" customWidth="1"/>
    <col min="4" max="4" width="35" style="2" customWidth="1"/>
    <col min="5" max="5" width="12.42578125" style="2" customWidth="1"/>
    <col min="6" max="6" width="14" style="2" customWidth="1"/>
    <col min="7" max="7" width="14.5703125" style="2" customWidth="1"/>
    <col min="8" max="8" width="15" style="2" customWidth="1"/>
    <col min="9" max="9" width="22.42578125" customWidth="1"/>
  </cols>
  <sheetData>
    <row r="1" spans="1:12">
      <c r="F1" s="76" t="s">
        <v>182</v>
      </c>
      <c r="G1" s="76"/>
      <c r="H1" s="60"/>
      <c r="I1" s="60"/>
      <c r="J1" s="2"/>
      <c r="K1" s="2"/>
      <c r="L1" s="2"/>
    </row>
    <row r="2" spans="1:12">
      <c r="F2" s="2" t="s">
        <v>183</v>
      </c>
      <c r="G2" s="18"/>
      <c r="I2" s="2"/>
      <c r="J2" s="2"/>
      <c r="K2" s="2"/>
      <c r="L2" s="2"/>
    </row>
    <row r="3" spans="1:12" ht="24" customHeight="1">
      <c r="A3" s="148" t="s">
        <v>29</v>
      </c>
      <c r="B3" s="148"/>
      <c r="C3" s="148"/>
      <c r="D3" s="148"/>
      <c r="E3" s="148"/>
      <c r="F3" s="148"/>
      <c r="G3" s="148"/>
      <c r="H3" s="148"/>
      <c r="I3" s="148"/>
    </row>
    <row r="4" spans="1:12" hidden="1">
      <c r="I4" s="13"/>
    </row>
    <row r="5" spans="1:12" s="4" customFormat="1" ht="20.25" customHeight="1">
      <c r="A5" s="149" t="s">
        <v>0</v>
      </c>
      <c r="B5" s="149" t="s">
        <v>10</v>
      </c>
      <c r="C5" s="153" t="s">
        <v>38</v>
      </c>
      <c r="D5" s="149" t="s">
        <v>23</v>
      </c>
      <c r="E5" s="150" t="s">
        <v>24</v>
      </c>
      <c r="F5" s="150" t="s">
        <v>25</v>
      </c>
      <c r="G5" s="151" t="s">
        <v>26</v>
      </c>
      <c r="H5" s="152"/>
      <c r="I5" s="14"/>
    </row>
    <row r="6" spans="1:12" s="4" customFormat="1" ht="65.25" customHeight="1">
      <c r="A6" s="149"/>
      <c r="B6" s="149"/>
      <c r="C6" s="149"/>
      <c r="D6" s="149"/>
      <c r="E6" s="150"/>
      <c r="F6" s="150"/>
      <c r="G6" s="141" t="s">
        <v>27</v>
      </c>
      <c r="H6" s="6" t="s">
        <v>28</v>
      </c>
      <c r="I6" s="15" t="s">
        <v>30</v>
      </c>
    </row>
    <row r="7" spans="1:12" ht="9" customHeight="1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142">
        <v>7</v>
      </c>
      <c r="H7" s="16">
        <v>8</v>
      </c>
      <c r="I7" s="16">
        <v>9</v>
      </c>
    </row>
    <row r="8" spans="1:12" ht="64.5" customHeight="1">
      <c r="A8" s="56">
        <v>600</v>
      </c>
      <c r="B8" s="56">
        <v>60004</v>
      </c>
      <c r="C8" s="56">
        <v>2310</v>
      </c>
      <c r="D8" s="57" t="s">
        <v>118</v>
      </c>
      <c r="E8" s="8" t="s">
        <v>9</v>
      </c>
      <c r="F8" s="102">
        <f>G8</f>
        <v>579590.28</v>
      </c>
      <c r="G8" s="103">
        <f>498912+80678.28</f>
        <v>579590.28</v>
      </c>
      <c r="H8" s="16" t="s">
        <v>9</v>
      </c>
      <c r="I8" s="44" t="s">
        <v>31</v>
      </c>
    </row>
    <row r="9" spans="1:12" ht="64.5" customHeight="1">
      <c r="A9" s="45">
        <v>600</v>
      </c>
      <c r="B9" s="45">
        <v>60013</v>
      </c>
      <c r="C9" s="51" t="s">
        <v>119</v>
      </c>
      <c r="D9" s="52" t="s">
        <v>175</v>
      </c>
      <c r="E9" s="53">
        <v>35000</v>
      </c>
      <c r="F9" s="97">
        <v>59000</v>
      </c>
      <c r="G9" s="98" t="s">
        <v>9</v>
      </c>
      <c r="H9" s="54">
        <v>59000</v>
      </c>
      <c r="I9" s="44" t="s">
        <v>120</v>
      </c>
    </row>
    <row r="10" spans="1:12" ht="60" customHeight="1">
      <c r="A10" s="11">
        <v>801</v>
      </c>
      <c r="B10" s="11">
        <v>80101</v>
      </c>
      <c r="C10" s="11">
        <v>2310</v>
      </c>
      <c r="D10" s="17" t="s">
        <v>108</v>
      </c>
      <c r="E10" s="12" t="s">
        <v>9</v>
      </c>
      <c r="F10" s="96">
        <f>G10</f>
        <v>19320</v>
      </c>
      <c r="G10" s="7">
        <v>19320</v>
      </c>
      <c r="H10" s="10">
        <v>0</v>
      </c>
      <c r="I10" s="21" t="s">
        <v>31</v>
      </c>
    </row>
    <row r="11" spans="1:12" ht="54.75" customHeight="1">
      <c r="A11" s="11">
        <v>855</v>
      </c>
      <c r="B11" s="11">
        <v>85505</v>
      </c>
      <c r="C11" s="11">
        <v>2310</v>
      </c>
      <c r="D11" s="9" t="s">
        <v>117</v>
      </c>
      <c r="E11" s="10">
        <v>0</v>
      </c>
      <c r="F11" s="7">
        <v>12000</v>
      </c>
      <c r="G11" s="7">
        <v>12000</v>
      </c>
      <c r="H11" s="10">
        <v>0</v>
      </c>
      <c r="I11" s="21" t="s">
        <v>116</v>
      </c>
    </row>
    <row r="12" spans="1:12" ht="15" customHeight="1">
      <c r="A12" s="145" t="s">
        <v>1</v>
      </c>
      <c r="B12" s="146"/>
      <c r="C12" s="146"/>
      <c r="D12" s="147"/>
      <c r="E12" s="20">
        <f>SUM(E8:E11)</f>
        <v>35000</v>
      </c>
      <c r="F12" s="20">
        <f>SUM(F8:F11)</f>
        <v>669910.28</v>
      </c>
      <c r="G12" s="20">
        <f>SUM(G8:G11)</f>
        <v>610910.28</v>
      </c>
      <c r="H12" s="20">
        <f>SUM(H8:H11)</f>
        <v>59000</v>
      </c>
      <c r="I12" s="22"/>
    </row>
    <row r="14" spans="1:12">
      <c r="A14" s="5"/>
    </row>
  </sheetData>
  <mergeCells count="9">
    <mergeCell ref="A12:D12"/>
    <mergeCell ref="A3:I3"/>
    <mergeCell ref="A5:A6"/>
    <mergeCell ref="B5:B6"/>
    <mergeCell ref="D5:D6"/>
    <mergeCell ref="E5:E6"/>
    <mergeCell ref="F5:F6"/>
    <mergeCell ref="G5:H5"/>
    <mergeCell ref="C5:C6"/>
  </mergeCells>
  <pageMargins left="0" right="0" top="0" bottom="0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40"/>
  <sheetViews>
    <sheetView topLeftCell="A91" workbookViewId="0">
      <selection activeCell="B16" sqref="B16"/>
    </sheetView>
  </sheetViews>
  <sheetFormatPr defaultRowHeight="12.75"/>
  <cols>
    <col min="1" max="1" width="5" style="33" customWidth="1"/>
    <col min="2" max="2" width="5.7109375" customWidth="1"/>
    <col min="3" max="3" width="7.42578125" customWidth="1"/>
    <col min="4" max="4" width="6.140625" customWidth="1"/>
    <col min="5" max="5" width="19.140625" customWidth="1"/>
    <col min="6" max="6" width="13.42578125" bestFit="1" customWidth="1"/>
    <col min="7" max="7" width="38" customWidth="1"/>
    <col min="8" max="8" width="18.140625" customWidth="1"/>
    <col min="9" max="9" width="14" customWidth="1"/>
    <col min="10" max="10" width="9.140625" hidden="1" customWidth="1"/>
    <col min="11" max="11" width="14.28515625" customWidth="1"/>
    <col min="12" max="12" width="12.28515625" bestFit="1" customWidth="1"/>
    <col min="13" max="13" width="13.5703125" bestFit="1" customWidth="1"/>
    <col min="14" max="14" width="13.42578125" bestFit="1" customWidth="1"/>
  </cols>
  <sheetData>
    <row r="1" spans="1:12" ht="8.25" customHeight="1"/>
    <row r="2" spans="1:12" s="2" customFormat="1">
      <c r="A2" s="4"/>
      <c r="H2" s="76" t="s">
        <v>184</v>
      </c>
      <c r="I2" s="76"/>
      <c r="J2" s="76"/>
      <c r="K2" s="76"/>
    </row>
    <row r="3" spans="1:12" s="2" customFormat="1" ht="14.25" customHeight="1">
      <c r="A3" s="4"/>
      <c r="H3" s="2" t="s">
        <v>183</v>
      </c>
      <c r="I3" s="18"/>
    </row>
    <row r="4" spans="1:12" s="2" customFormat="1" ht="3.75" customHeight="1">
      <c r="A4" s="4"/>
    </row>
    <row r="5" spans="1:12" s="2" customFormat="1" ht="18" customHeight="1">
      <c r="A5" s="186" t="s">
        <v>123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2" s="2" customFormat="1" ht="19.5" customHeight="1">
      <c r="A6" s="19"/>
      <c r="B6" s="190" t="s">
        <v>59</v>
      </c>
      <c r="C6" s="190"/>
      <c r="D6" s="190"/>
      <c r="E6" s="190"/>
      <c r="F6" s="191"/>
      <c r="G6" s="191"/>
      <c r="H6" s="191"/>
      <c r="I6" s="191"/>
      <c r="J6" s="191"/>
      <c r="K6" s="191"/>
    </row>
    <row r="7" spans="1:12" s="3" customFormat="1" ht="20.100000000000001" customHeight="1">
      <c r="A7" s="187" t="s">
        <v>14</v>
      </c>
      <c r="B7" s="187" t="s">
        <v>0</v>
      </c>
      <c r="C7" s="187" t="s">
        <v>33</v>
      </c>
      <c r="D7" s="188" t="s">
        <v>60</v>
      </c>
      <c r="E7" s="189" t="s">
        <v>61</v>
      </c>
      <c r="F7" s="192" t="s">
        <v>62</v>
      </c>
      <c r="G7" s="193"/>
      <c r="H7" s="198" t="s">
        <v>32</v>
      </c>
      <c r="I7" s="199"/>
      <c r="J7" s="199"/>
      <c r="K7" s="200"/>
    </row>
    <row r="8" spans="1:12" s="3" customFormat="1" ht="20.100000000000001" customHeight="1">
      <c r="A8" s="187"/>
      <c r="B8" s="187"/>
      <c r="C8" s="187"/>
      <c r="D8" s="188"/>
      <c r="E8" s="189"/>
      <c r="F8" s="194"/>
      <c r="G8" s="195"/>
      <c r="H8" s="201" t="s">
        <v>63</v>
      </c>
      <c r="I8" s="194" t="s">
        <v>64</v>
      </c>
      <c r="J8" s="203"/>
      <c r="K8" s="204"/>
    </row>
    <row r="9" spans="1:12" s="3" customFormat="1" ht="20.25" customHeight="1">
      <c r="A9" s="187"/>
      <c r="B9" s="187"/>
      <c r="C9" s="187"/>
      <c r="D9" s="188"/>
      <c r="E9" s="189"/>
      <c r="F9" s="196"/>
      <c r="G9" s="197"/>
      <c r="H9" s="202"/>
      <c r="I9" s="100" t="s">
        <v>2</v>
      </c>
      <c r="J9" s="101"/>
      <c r="K9" s="101" t="s">
        <v>3</v>
      </c>
    </row>
    <row r="10" spans="1:12" s="3" customFormat="1" ht="1.5" hidden="1" customHeight="1">
      <c r="A10" s="187"/>
      <c r="B10" s="187"/>
      <c r="C10" s="187"/>
      <c r="D10" s="188"/>
      <c r="E10" s="188"/>
      <c r="F10" s="23"/>
      <c r="G10" s="23"/>
      <c r="H10" s="23"/>
      <c r="I10" s="23"/>
      <c r="J10" s="23"/>
      <c r="K10" s="23"/>
    </row>
    <row r="11" spans="1:12" s="3" customFormat="1" ht="3.75" hidden="1" customHeight="1">
      <c r="A11" s="187"/>
      <c r="B11" s="187"/>
      <c r="C11" s="187"/>
      <c r="D11" s="188"/>
      <c r="E11" s="188"/>
      <c r="F11" s="24"/>
      <c r="G11" s="24"/>
      <c r="H11" s="24"/>
      <c r="I11" s="24"/>
      <c r="J11" s="24"/>
      <c r="K11" s="24"/>
    </row>
    <row r="12" spans="1:12" s="2" customFormat="1" ht="9" customHeight="1">
      <c r="A12" s="25">
        <v>1</v>
      </c>
      <c r="B12" s="25">
        <v>2</v>
      </c>
      <c r="C12" s="25">
        <v>3</v>
      </c>
      <c r="D12" s="25">
        <v>5</v>
      </c>
      <c r="E12" s="26">
        <v>6</v>
      </c>
      <c r="F12" s="179">
        <v>6</v>
      </c>
      <c r="G12" s="180"/>
      <c r="H12" s="27">
        <v>7</v>
      </c>
      <c r="I12" s="28">
        <v>8</v>
      </c>
      <c r="J12" s="29"/>
      <c r="K12" s="25">
        <v>9</v>
      </c>
    </row>
    <row r="13" spans="1:12" s="2" customFormat="1" ht="16.5" customHeight="1">
      <c r="A13" s="176" t="s">
        <v>15</v>
      </c>
      <c r="B13" s="115"/>
      <c r="C13" s="113"/>
      <c r="D13" s="113"/>
      <c r="E13" s="34" t="s">
        <v>65</v>
      </c>
      <c r="F13" s="175"/>
      <c r="G13" s="175"/>
      <c r="H13" s="32">
        <f>SUM(H14:H15)</f>
        <v>11554.45</v>
      </c>
      <c r="I13" s="32">
        <f>I14+I15</f>
        <v>11554.45</v>
      </c>
      <c r="J13" s="32">
        <f t="shared" ref="J13:K13" si="0">SUM(J15)</f>
        <v>0</v>
      </c>
      <c r="K13" s="32">
        <f t="shared" si="0"/>
        <v>0</v>
      </c>
    </row>
    <row r="14" spans="1:12" s="2" customFormat="1" ht="16.5" customHeight="1">
      <c r="A14" s="177"/>
      <c r="B14" s="66">
        <v>600</v>
      </c>
      <c r="C14" s="67">
        <v>60016</v>
      </c>
      <c r="D14" s="67">
        <v>4270</v>
      </c>
      <c r="E14" s="34"/>
      <c r="F14" s="166" t="s">
        <v>125</v>
      </c>
      <c r="G14" s="167"/>
      <c r="H14" s="99">
        <f>I14</f>
        <v>5404.45</v>
      </c>
      <c r="I14" s="99">
        <v>5404.45</v>
      </c>
      <c r="J14" s="32"/>
      <c r="K14" s="32"/>
    </row>
    <row r="15" spans="1:12" s="2" customFormat="1" ht="17.25" customHeight="1">
      <c r="A15" s="178"/>
      <c r="B15" s="66">
        <v>900</v>
      </c>
      <c r="C15" s="67">
        <v>90015</v>
      </c>
      <c r="D15" s="67">
        <v>4210</v>
      </c>
      <c r="E15" s="62"/>
      <c r="F15" s="161" t="s">
        <v>124</v>
      </c>
      <c r="G15" s="161"/>
      <c r="H15" s="99">
        <f>I15+K15</f>
        <v>6150</v>
      </c>
      <c r="I15" s="99">
        <v>6150</v>
      </c>
      <c r="J15" s="99"/>
      <c r="K15" s="99">
        <v>0</v>
      </c>
    </row>
    <row r="16" spans="1:12" ht="18.75" customHeight="1">
      <c r="A16" s="176" t="s">
        <v>16</v>
      </c>
      <c r="B16" s="36"/>
      <c r="C16" s="37"/>
      <c r="D16" s="37"/>
      <c r="E16" s="116" t="s">
        <v>66</v>
      </c>
      <c r="F16" s="164"/>
      <c r="G16" s="165"/>
      <c r="H16" s="38">
        <f>SUM(H17:H17)</f>
        <v>21408.43</v>
      </c>
      <c r="I16" s="38">
        <f>SUM(I17:I17)</f>
        <v>0</v>
      </c>
      <c r="J16" s="38">
        <f>SUM(J17:J17)</f>
        <v>0</v>
      </c>
      <c r="K16" s="38">
        <f>SUM(K17:K17)</f>
        <v>21408.43</v>
      </c>
      <c r="L16" s="105"/>
    </row>
    <row r="17" spans="1:12" ht="18.75" customHeight="1">
      <c r="A17" s="205"/>
      <c r="B17" s="72">
        <v>700</v>
      </c>
      <c r="C17" s="73">
        <v>70005</v>
      </c>
      <c r="D17" s="73">
        <v>6050</v>
      </c>
      <c r="E17" s="117"/>
      <c r="F17" s="181" t="s">
        <v>126</v>
      </c>
      <c r="G17" s="182"/>
      <c r="H17" s="63">
        <v>21408.43</v>
      </c>
      <c r="I17" s="63">
        <v>0</v>
      </c>
      <c r="J17" s="63"/>
      <c r="K17" s="63">
        <v>21408.43</v>
      </c>
    </row>
    <row r="18" spans="1:12" ht="19.5" customHeight="1">
      <c r="A18" s="176" t="s">
        <v>17</v>
      </c>
      <c r="B18" s="36"/>
      <c r="C18" s="37"/>
      <c r="D18" s="37"/>
      <c r="E18" s="49" t="s">
        <v>67</v>
      </c>
      <c r="F18" s="183"/>
      <c r="G18" s="182"/>
      <c r="H18" s="38">
        <f>SUM(H19:H20)</f>
        <v>36756.230000000003</v>
      </c>
      <c r="I18" s="38">
        <f>SUM(I19:I20)</f>
        <v>36756.230000000003</v>
      </c>
      <c r="J18" s="38">
        <f>SUM(J19:J20)</f>
        <v>0</v>
      </c>
      <c r="K18" s="38">
        <f>SUM(K19:K20)</f>
        <v>0</v>
      </c>
    </row>
    <row r="19" spans="1:12" ht="15" customHeight="1">
      <c r="A19" s="206"/>
      <c r="B19" s="119" t="s">
        <v>4</v>
      </c>
      <c r="C19" s="120" t="s">
        <v>11</v>
      </c>
      <c r="D19" s="65">
        <v>4270</v>
      </c>
      <c r="E19" s="62"/>
      <c r="F19" s="157" t="s">
        <v>127</v>
      </c>
      <c r="G19" s="158"/>
      <c r="H19" s="61">
        <v>34256.230000000003</v>
      </c>
      <c r="I19" s="121">
        <v>34256.230000000003</v>
      </c>
      <c r="J19" s="61"/>
      <c r="K19" s="61">
        <v>0</v>
      </c>
    </row>
    <row r="20" spans="1:12" ht="42.75" customHeight="1">
      <c r="A20" s="205"/>
      <c r="B20" s="66">
        <v>921</v>
      </c>
      <c r="C20" s="67">
        <v>92195</v>
      </c>
      <c r="D20" s="67">
        <v>4210</v>
      </c>
      <c r="E20" s="62"/>
      <c r="F20" s="157" t="s">
        <v>179</v>
      </c>
      <c r="G20" s="158"/>
      <c r="H20" s="61">
        <f>I20</f>
        <v>2500</v>
      </c>
      <c r="I20" s="122">
        <v>2500</v>
      </c>
      <c r="J20" s="61"/>
      <c r="K20" s="61">
        <v>0</v>
      </c>
    </row>
    <row r="21" spans="1:12" ht="16.5" customHeight="1">
      <c r="A21" s="55" t="s">
        <v>18</v>
      </c>
      <c r="B21" s="113"/>
      <c r="C21" s="113"/>
      <c r="D21" s="113"/>
      <c r="E21" s="34" t="s">
        <v>68</v>
      </c>
      <c r="F21" s="164"/>
      <c r="G21" s="165"/>
      <c r="H21" s="32">
        <f>H22</f>
        <v>31175.22</v>
      </c>
      <c r="I21" s="32">
        <v>0</v>
      </c>
      <c r="J21" s="32">
        <f>SUM(J22:J22)</f>
        <v>0</v>
      </c>
      <c r="K21" s="32">
        <f>SUM(K22:K22)</f>
        <v>31175.22</v>
      </c>
    </row>
    <row r="22" spans="1:12" ht="16.5" customHeight="1">
      <c r="A22" s="59"/>
      <c r="B22" s="65">
        <v>754</v>
      </c>
      <c r="C22" s="65">
        <v>75412</v>
      </c>
      <c r="D22" s="65">
        <v>6050</v>
      </c>
      <c r="E22" s="48"/>
      <c r="F22" s="170" t="s">
        <v>128</v>
      </c>
      <c r="G22" s="170"/>
      <c r="H22" s="61">
        <f>I22+K22</f>
        <v>31175.22</v>
      </c>
      <c r="I22" s="61">
        <v>0</v>
      </c>
      <c r="J22" s="32"/>
      <c r="K22" s="61">
        <v>31175.22</v>
      </c>
    </row>
    <row r="23" spans="1:12" ht="17.25" customHeight="1">
      <c r="A23" s="113" t="s">
        <v>19</v>
      </c>
      <c r="B23" s="113"/>
      <c r="C23" s="113"/>
      <c r="D23" s="113"/>
      <c r="E23" s="34" t="s">
        <v>69</v>
      </c>
      <c r="F23" s="162"/>
      <c r="G23" s="163"/>
      <c r="H23" s="32">
        <f>SUM(H24)</f>
        <v>14955.38</v>
      </c>
      <c r="I23" s="32">
        <f t="shared" ref="I23:K23" si="1">SUM(I24)</f>
        <v>14955.38</v>
      </c>
      <c r="J23" s="32">
        <f t="shared" si="1"/>
        <v>0</v>
      </c>
      <c r="K23" s="32">
        <f t="shared" si="1"/>
        <v>0</v>
      </c>
    </row>
    <row r="24" spans="1:12" ht="15.75" customHeight="1">
      <c r="A24" s="65"/>
      <c r="B24" s="65">
        <v>600</v>
      </c>
      <c r="C24" s="65">
        <v>60016</v>
      </c>
      <c r="D24" s="65">
        <v>4270</v>
      </c>
      <c r="E24" s="62"/>
      <c r="F24" s="170" t="s">
        <v>129</v>
      </c>
      <c r="G24" s="170"/>
      <c r="H24" s="61">
        <f>I24</f>
        <v>14955.38</v>
      </c>
      <c r="I24" s="61">
        <v>14955.38</v>
      </c>
      <c r="J24" s="61"/>
      <c r="K24" s="61">
        <v>0</v>
      </c>
    </row>
    <row r="25" spans="1:12" ht="15" customHeight="1">
      <c r="A25" s="113" t="s">
        <v>20</v>
      </c>
      <c r="B25" s="113"/>
      <c r="C25" s="113"/>
      <c r="D25" s="113"/>
      <c r="E25" s="34" t="s">
        <v>70</v>
      </c>
      <c r="F25" s="162"/>
      <c r="G25" s="163"/>
      <c r="H25" s="32">
        <f>SUM(H26)</f>
        <v>14257.76</v>
      </c>
      <c r="I25" s="32">
        <f t="shared" ref="I25:K25" si="2">SUM(I26)</f>
        <v>0</v>
      </c>
      <c r="J25" s="32">
        <f t="shared" si="2"/>
        <v>0</v>
      </c>
      <c r="K25" s="32">
        <f t="shared" si="2"/>
        <v>14257.76</v>
      </c>
    </row>
    <row r="26" spans="1:12" ht="30" customHeight="1">
      <c r="A26" s="65"/>
      <c r="B26" s="65">
        <v>600</v>
      </c>
      <c r="C26" s="65">
        <v>60016</v>
      </c>
      <c r="D26" s="65">
        <v>6050</v>
      </c>
      <c r="E26" s="62"/>
      <c r="F26" s="170" t="s">
        <v>174</v>
      </c>
      <c r="G26" s="170"/>
      <c r="H26" s="61">
        <v>14257.76</v>
      </c>
      <c r="I26" s="61">
        <v>0</v>
      </c>
      <c r="J26" s="61"/>
      <c r="K26" s="61">
        <v>14257.76</v>
      </c>
      <c r="L26" s="104"/>
    </row>
    <row r="27" spans="1:12" ht="19.5" customHeight="1">
      <c r="A27" s="176" t="s">
        <v>21</v>
      </c>
      <c r="B27" s="115"/>
      <c r="C27" s="113"/>
      <c r="D27" s="113"/>
      <c r="E27" s="34" t="s">
        <v>71</v>
      </c>
      <c r="F27" s="164"/>
      <c r="G27" s="165"/>
      <c r="H27" s="32">
        <f>SUM(H28:H31)</f>
        <v>21495.64</v>
      </c>
      <c r="I27" s="32">
        <f>SUM(I28:I31)</f>
        <v>9495.64</v>
      </c>
      <c r="J27" s="32">
        <f>SUM(J28:J31)</f>
        <v>0</v>
      </c>
      <c r="K27" s="32">
        <f>SUM(K28:K31)</f>
        <v>12000</v>
      </c>
    </row>
    <row r="28" spans="1:12" ht="17.25" customHeight="1">
      <c r="A28" s="177"/>
      <c r="B28" s="64">
        <v>700</v>
      </c>
      <c r="C28" s="65">
        <v>70005</v>
      </c>
      <c r="D28" s="65">
        <v>4210</v>
      </c>
      <c r="E28" s="48"/>
      <c r="F28" s="157" t="s">
        <v>130</v>
      </c>
      <c r="G28" s="158"/>
      <c r="H28" s="61">
        <f>I28</f>
        <v>4000</v>
      </c>
      <c r="I28" s="61">
        <v>4000</v>
      </c>
      <c r="J28" s="61"/>
      <c r="K28" s="61">
        <v>0</v>
      </c>
    </row>
    <row r="29" spans="1:12" ht="19.5" customHeight="1">
      <c r="A29" s="177"/>
      <c r="B29" s="64">
        <v>700</v>
      </c>
      <c r="C29" s="65">
        <v>70005</v>
      </c>
      <c r="D29" s="65">
        <v>6050</v>
      </c>
      <c r="E29" s="62"/>
      <c r="F29" s="170" t="s">
        <v>131</v>
      </c>
      <c r="G29" s="170"/>
      <c r="H29" s="61">
        <v>12000</v>
      </c>
      <c r="I29" s="61">
        <v>0</v>
      </c>
      <c r="J29" s="61"/>
      <c r="K29" s="61">
        <v>12000</v>
      </c>
      <c r="L29" s="105"/>
    </row>
    <row r="30" spans="1:12" ht="42" customHeight="1">
      <c r="A30" s="177"/>
      <c r="B30" s="64">
        <v>921</v>
      </c>
      <c r="C30" s="65">
        <v>92195</v>
      </c>
      <c r="D30" s="65">
        <v>4170</v>
      </c>
      <c r="E30" s="48"/>
      <c r="F30" s="157" t="s">
        <v>179</v>
      </c>
      <c r="G30" s="158"/>
      <c r="H30" s="61">
        <v>495</v>
      </c>
      <c r="I30" s="61">
        <v>495</v>
      </c>
      <c r="J30" s="61"/>
      <c r="K30" s="61">
        <v>0</v>
      </c>
    </row>
    <row r="31" spans="1:12" ht="46.5" customHeight="1">
      <c r="A31" s="177"/>
      <c r="B31" s="64">
        <v>921</v>
      </c>
      <c r="C31" s="65">
        <v>92195</v>
      </c>
      <c r="D31" s="65">
        <v>4210</v>
      </c>
      <c r="E31" s="34"/>
      <c r="F31" s="157" t="s">
        <v>179</v>
      </c>
      <c r="G31" s="158"/>
      <c r="H31" s="61">
        <v>5000.6400000000003</v>
      </c>
      <c r="I31" s="61">
        <v>5000.6400000000003</v>
      </c>
      <c r="J31" s="32"/>
      <c r="K31" s="32">
        <v>0</v>
      </c>
    </row>
    <row r="32" spans="1:12" ht="24.75" customHeight="1">
      <c r="A32" s="176" t="s">
        <v>22</v>
      </c>
      <c r="B32" s="115"/>
      <c r="C32" s="113"/>
      <c r="D32" s="113"/>
      <c r="E32" s="35" t="s">
        <v>72</v>
      </c>
      <c r="F32" s="162" t="s">
        <v>101</v>
      </c>
      <c r="G32" s="163"/>
      <c r="H32" s="32">
        <f>SUM(H33:H33)</f>
        <v>11903.26</v>
      </c>
      <c r="I32" s="32">
        <f>SUM(I33:I33)</f>
        <v>0</v>
      </c>
      <c r="J32" s="32">
        <f>SUM(J33:J33)</f>
        <v>0</v>
      </c>
      <c r="K32" s="32">
        <f>SUM(K33:K33)</f>
        <v>11903.26</v>
      </c>
    </row>
    <row r="33" spans="1:12" ht="27" customHeight="1">
      <c r="A33" s="217"/>
      <c r="B33" s="64">
        <v>700</v>
      </c>
      <c r="C33" s="65">
        <v>70005</v>
      </c>
      <c r="D33" s="65">
        <v>6050</v>
      </c>
      <c r="E33" s="62"/>
      <c r="F33" s="157" t="s">
        <v>132</v>
      </c>
      <c r="G33" s="158"/>
      <c r="H33" s="61">
        <f>I33+K33</f>
        <v>11903.26</v>
      </c>
      <c r="I33" s="61">
        <v>0</v>
      </c>
      <c r="J33" s="61"/>
      <c r="K33" s="61">
        <v>11903.26</v>
      </c>
    </row>
    <row r="34" spans="1:12" ht="21" customHeight="1">
      <c r="A34" s="176" t="s">
        <v>37</v>
      </c>
      <c r="B34" s="115"/>
      <c r="C34" s="113"/>
      <c r="D34" s="113"/>
      <c r="E34" s="34" t="s">
        <v>73</v>
      </c>
      <c r="F34" s="171"/>
      <c r="G34" s="172"/>
      <c r="H34" s="32">
        <f>SUM(H35:H37)</f>
        <v>34445.339999999997</v>
      </c>
      <c r="I34" s="32">
        <f>SUM(I35:I37)</f>
        <v>34445.339999999997</v>
      </c>
      <c r="J34" s="32">
        <f t="shared" ref="J34" si="3">SUM(J36)</f>
        <v>0</v>
      </c>
      <c r="K34" s="32">
        <f t="shared" ref="K34" si="4">SUM(K36)</f>
        <v>0</v>
      </c>
    </row>
    <row r="35" spans="1:12" ht="17.25" customHeight="1">
      <c r="A35" s="177"/>
      <c r="B35" s="64">
        <v>600</v>
      </c>
      <c r="C35" s="65">
        <v>60004</v>
      </c>
      <c r="D35" s="65">
        <v>4210</v>
      </c>
      <c r="E35" s="62"/>
      <c r="F35" s="173" t="s">
        <v>133</v>
      </c>
      <c r="G35" s="174"/>
      <c r="H35" s="61">
        <f t="shared" ref="H35:H52" si="5">I35+K35</f>
        <v>12300</v>
      </c>
      <c r="I35" s="61">
        <v>12300</v>
      </c>
      <c r="J35" s="32"/>
      <c r="K35" s="32"/>
    </row>
    <row r="36" spans="1:12" ht="16.5" customHeight="1">
      <c r="A36" s="217"/>
      <c r="B36" s="64">
        <v>600</v>
      </c>
      <c r="C36" s="65">
        <v>60016</v>
      </c>
      <c r="D36" s="65">
        <v>4270</v>
      </c>
      <c r="E36" s="62"/>
      <c r="F36" s="173" t="s">
        <v>102</v>
      </c>
      <c r="G36" s="174"/>
      <c r="H36" s="61">
        <f t="shared" si="5"/>
        <v>6000</v>
      </c>
      <c r="I36" s="61">
        <v>6000</v>
      </c>
      <c r="J36" s="61"/>
      <c r="K36" s="61">
        <v>0</v>
      </c>
    </row>
    <row r="37" spans="1:12" ht="15.75" customHeight="1">
      <c r="A37" s="205"/>
      <c r="B37" s="64">
        <v>900</v>
      </c>
      <c r="C37" s="65">
        <v>90015</v>
      </c>
      <c r="D37" s="65">
        <v>4210</v>
      </c>
      <c r="E37" s="62"/>
      <c r="F37" s="173" t="s">
        <v>135</v>
      </c>
      <c r="G37" s="174"/>
      <c r="H37" s="61">
        <f>I37+K37</f>
        <v>16145.34</v>
      </c>
      <c r="I37" s="61">
        <v>16145.34</v>
      </c>
      <c r="J37" s="61"/>
      <c r="K37" s="61"/>
    </row>
    <row r="38" spans="1:12" ht="18.75" customHeight="1">
      <c r="A38" s="176" t="s">
        <v>34</v>
      </c>
      <c r="B38" s="64"/>
      <c r="C38" s="113"/>
      <c r="D38" s="113"/>
      <c r="E38" s="112" t="s">
        <v>74</v>
      </c>
      <c r="F38" s="175"/>
      <c r="G38" s="175"/>
      <c r="H38" s="32">
        <f>SUM(H39:H41)</f>
        <v>27599.88</v>
      </c>
      <c r="I38" s="32">
        <f>SUM(I39:I41)</f>
        <v>12599.880000000001</v>
      </c>
      <c r="J38" s="32">
        <f t="shared" ref="J38:K38" si="6">SUM(J39:J41)</f>
        <v>0</v>
      </c>
      <c r="K38" s="32">
        <f t="shared" si="6"/>
        <v>15000</v>
      </c>
    </row>
    <row r="39" spans="1:12" ht="18.75" customHeight="1">
      <c r="A39" s="206"/>
      <c r="B39" s="64">
        <v>700</v>
      </c>
      <c r="C39" s="65">
        <v>70005</v>
      </c>
      <c r="D39" s="65">
        <v>4270</v>
      </c>
      <c r="E39" s="110"/>
      <c r="F39" s="157" t="s">
        <v>136</v>
      </c>
      <c r="G39" s="158"/>
      <c r="H39" s="61">
        <f t="shared" si="5"/>
        <v>2599.88</v>
      </c>
      <c r="I39" s="61">
        <v>2599.88</v>
      </c>
      <c r="J39" s="61"/>
      <c r="K39" s="61">
        <v>0</v>
      </c>
    </row>
    <row r="40" spans="1:12" ht="18.75" customHeight="1">
      <c r="A40" s="206"/>
      <c r="B40" s="64">
        <v>900</v>
      </c>
      <c r="C40" s="65">
        <v>90015</v>
      </c>
      <c r="D40" s="65">
        <v>4210</v>
      </c>
      <c r="E40" s="62"/>
      <c r="F40" s="173" t="s">
        <v>134</v>
      </c>
      <c r="G40" s="174"/>
      <c r="H40" s="61">
        <f t="shared" ref="H40" si="7">I40+K40</f>
        <v>10000</v>
      </c>
      <c r="I40" s="61">
        <v>10000</v>
      </c>
      <c r="J40" s="61"/>
      <c r="K40" s="61"/>
    </row>
    <row r="41" spans="1:12" ht="16.5" customHeight="1">
      <c r="A41" s="205"/>
      <c r="B41" s="64">
        <v>921</v>
      </c>
      <c r="C41" s="65">
        <v>92195</v>
      </c>
      <c r="D41" s="65">
        <v>6060</v>
      </c>
      <c r="E41" s="110"/>
      <c r="F41" s="157" t="s">
        <v>137</v>
      </c>
      <c r="G41" s="158"/>
      <c r="H41" s="61">
        <f t="shared" si="5"/>
        <v>15000</v>
      </c>
      <c r="I41" s="61"/>
      <c r="J41" s="61"/>
      <c r="K41" s="61">
        <v>15000</v>
      </c>
    </row>
    <row r="42" spans="1:12" ht="18" customHeight="1">
      <c r="A42" s="176" t="s">
        <v>35</v>
      </c>
      <c r="B42" s="64"/>
      <c r="C42" s="113"/>
      <c r="D42" s="113"/>
      <c r="E42" s="35" t="s">
        <v>75</v>
      </c>
      <c r="F42" s="175"/>
      <c r="G42" s="175"/>
      <c r="H42" s="32">
        <f t="shared" si="5"/>
        <v>19707.97</v>
      </c>
      <c r="I42" s="32">
        <f t="shared" ref="I42:K42" si="8">SUM(I43)</f>
        <v>19707.97</v>
      </c>
      <c r="J42" s="32">
        <f t="shared" si="8"/>
        <v>0</v>
      </c>
      <c r="K42" s="32">
        <f t="shared" si="8"/>
        <v>0</v>
      </c>
    </row>
    <row r="43" spans="1:12" ht="20.25" customHeight="1">
      <c r="A43" s="205"/>
      <c r="B43" s="66">
        <v>600</v>
      </c>
      <c r="C43" s="67">
        <v>60016</v>
      </c>
      <c r="D43" s="67">
        <v>4270</v>
      </c>
      <c r="E43" s="62"/>
      <c r="F43" s="157" t="s">
        <v>121</v>
      </c>
      <c r="G43" s="158"/>
      <c r="H43" s="61">
        <f t="shared" si="5"/>
        <v>19707.97</v>
      </c>
      <c r="I43" s="61">
        <v>19707.97</v>
      </c>
      <c r="J43" s="61"/>
      <c r="K43" s="61">
        <v>0</v>
      </c>
    </row>
    <row r="44" spans="1:12" ht="16.5" customHeight="1">
      <c r="A44" s="176" t="s">
        <v>39</v>
      </c>
      <c r="B44" s="66"/>
      <c r="C44" s="35"/>
      <c r="D44" s="35"/>
      <c r="E44" s="35" t="s">
        <v>76</v>
      </c>
      <c r="F44" s="162"/>
      <c r="G44" s="163"/>
      <c r="H44" s="32">
        <f t="shared" si="5"/>
        <v>14693.77</v>
      </c>
      <c r="I44" s="32">
        <f t="shared" ref="I44:K44" si="9">SUM(I45)</f>
        <v>14693.77</v>
      </c>
      <c r="J44" s="32">
        <f t="shared" si="9"/>
        <v>0</v>
      </c>
      <c r="K44" s="32">
        <f t="shared" si="9"/>
        <v>0</v>
      </c>
    </row>
    <row r="45" spans="1:12" ht="21.75" customHeight="1">
      <c r="A45" s="205"/>
      <c r="B45" s="64">
        <v>900</v>
      </c>
      <c r="C45" s="65">
        <v>90015</v>
      </c>
      <c r="D45" s="65">
        <v>4210</v>
      </c>
      <c r="E45" s="62"/>
      <c r="F45" s="157" t="s">
        <v>113</v>
      </c>
      <c r="G45" s="158"/>
      <c r="H45" s="61">
        <f t="shared" si="5"/>
        <v>14693.77</v>
      </c>
      <c r="I45" s="61">
        <v>14693.77</v>
      </c>
      <c r="J45" s="61"/>
      <c r="K45" s="61">
        <v>0</v>
      </c>
    </row>
    <row r="46" spans="1:12" ht="17.25" customHeight="1">
      <c r="A46" s="176" t="s">
        <v>36</v>
      </c>
      <c r="B46" s="64"/>
      <c r="C46" s="35"/>
      <c r="D46" s="35"/>
      <c r="E46" s="35" t="s">
        <v>77</v>
      </c>
      <c r="F46" s="162"/>
      <c r="G46" s="163"/>
      <c r="H46" s="32">
        <f t="shared" si="5"/>
        <v>12121.27</v>
      </c>
      <c r="I46" s="32">
        <f t="shared" ref="I46:K46" si="10">SUM(I47)</f>
        <v>0</v>
      </c>
      <c r="J46" s="32">
        <f t="shared" si="10"/>
        <v>0</v>
      </c>
      <c r="K46" s="32">
        <f t="shared" si="10"/>
        <v>12121.27</v>
      </c>
    </row>
    <row r="47" spans="1:12" ht="21.75" customHeight="1">
      <c r="A47" s="205"/>
      <c r="B47" s="64">
        <v>700</v>
      </c>
      <c r="C47" s="65">
        <v>70005</v>
      </c>
      <c r="D47" s="65">
        <v>6050</v>
      </c>
      <c r="E47" s="62"/>
      <c r="F47" s="157" t="s">
        <v>126</v>
      </c>
      <c r="G47" s="158"/>
      <c r="H47" s="61">
        <f t="shared" si="5"/>
        <v>12121.27</v>
      </c>
      <c r="I47" s="61">
        <v>0</v>
      </c>
      <c r="J47" s="61"/>
      <c r="K47" s="61">
        <v>12121.27</v>
      </c>
      <c r="L47" s="107"/>
    </row>
    <row r="48" spans="1:12" ht="18" customHeight="1">
      <c r="A48" s="218" t="s">
        <v>40</v>
      </c>
      <c r="B48" s="64"/>
      <c r="C48" s="35"/>
      <c r="D48" s="35"/>
      <c r="E48" s="35" t="s">
        <v>78</v>
      </c>
      <c r="F48" s="185"/>
      <c r="G48" s="155"/>
      <c r="H48" s="32">
        <f t="shared" si="5"/>
        <v>14868.18</v>
      </c>
      <c r="I48" s="32">
        <f t="shared" ref="I48:K48" si="11">SUM(I49)</f>
        <v>14868.18</v>
      </c>
      <c r="J48" s="32">
        <f t="shared" si="11"/>
        <v>0</v>
      </c>
      <c r="K48" s="32">
        <f t="shared" si="11"/>
        <v>0</v>
      </c>
    </row>
    <row r="49" spans="1:12" ht="17.25" customHeight="1">
      <c r="A49" s="219"/>
      <c r="B49" s="64">
        <v>900</v>
      </c>
      <c r="C49" s="65">
        <v>90015</v>
      </c>
      <c r="D49" s="65">
        <v>4210</v>
      </c>
      <c r="E49" s="62"/>
      <c r="F49" s="157" t="s">
        <v>114</v>
      </c>
      <c r="G49" s="158"/>
      <c r="H49" s="61">
        <f t="shared" si="5"/>
        <v>14868.18</v>
      </c>
      <c r="I49" s="61">
        <v>14868.18</v>
      </c>
      <c r="J49" s="61"/>
      <c r="K49" s="61">
        <v>0</v>
      </c>
    </row>
    <row r="50" spans="1:12" ht="27" customHeight="1">
      <c r="A50" s="176" t="s">
        <v>41</v>
      </c>
      <c r="B50" s="65"/>
      <c r="C50" s="35"/>
      <c r="D50" s="35"/>
      <c r="E50" s="35" t="s">
        <v>79</v>
      </c>
      <c r="F50" s="157"/>
      <c r="G50" s="158"/>
      <c r="H50" s="32">
        <f t="shared" si="5"/>
        <v>19838.77</v>
      </c>
      <c r="I50" s="32">
        <f>SUM(I51:I52)</f>
        <v>19838.77</v>
      </c>
      <c r="J50" s="32">
        <f t="shared" ref="J50:K50" si="12">SUM(J51)</f>
        <v>0</v>
      </c>
      <c r="K50" s="32">
        <f t="shared" si="12"/>
        <v>0</v>
      </c>
    </row>
    <row r="51" spans="1:12" ht="19.5" customHeight="1">
      <c r="A51" s="206"/>
      <c r="B51" s="140">
        <v>700</v>
      </c>
      <c r="C51" s="65">
        <v>70005</v>
      </c>
      <c r="D51" s="65">
        <v>4300</v>
      </c>
      <c r="E51" s="62"/>
      <c r="F51" s="157" t="s">
        <v>138</v>
      </c>
      <c r="G51" s="158"/>
      <c r="H51" s="61">
        <f>I51+K51</f>
        <v>4838.7700000000004</v>
      </c>
      <c r="I51" s="61">
        <v>4838.7700000000004</v>
      </c>
      <c r="J51" s="61"/>
      <c r="K51" s="61">
        <v>0</v>
      </c>
    </row>
    <row r="52" spans="1:12" ht="19.5" customHeight="1">
      <c r="A52" s="205"/>
      <c r="B52" s="140">
        <v>700</v>
      </c>
      <c r="C52" s="65">
        <v>70005</v>
      </c>
      <c r="D52" s="65">
        <v>4210</v>
      </c>
      <c r="E52" s="62"/>
      <c r="F52" s="157" t="s">
        <v>180</v>
      </c>
      <c r="G52" s="158"/>
      <c r="H52" s="61">
        <f t="shared" si="5"/>
        <v>15000</v>
      </c>
      <c r="I52" s="61">
        <v>15000</v>
      </c>
      <c r="J52" s="61"/>
      <c r="K52" s="61"/>
    </row>
    <row r="53" spans="1:12" ht="19.5" customHeight="1">
      <c r="A53" s="176" t="s">
        <v>42</v>
      </c>
      <c r="B53" s="64"/>
      <c r="C53" s="113"/>
      <c r="D53" s="113"/>
      <c r="E53" s="35" t="s">
        <v>80</v>
      </c>
      <c r="F53" s="184"/>
      <c r="G53" s="184"/>
      <c r="H53" s="32">
        <f>SUM(H54:H56)</f>
        <v>27338.27</v>
      </c>
      <c r="I53" s="32">
        <f>SUM(I54:I56)</f>
        <v>27338.27</v>
      </c>
      <c r="J53" s="32">
        <f>SUM(J56:J56)</f>
        <v>0</v>
      </c>
      <c r="K53" s="32">
        <f>K56</f>
        <v>0</v>
      </c>
    </row>
    <row r="54" spans="1:12" ht="28.5" customHeight="1">
      <c r="A54" s="177"/>
      <c r="B54" s="136">
        <v>700</v>
      </c>
      <c r="C54" s="134">
        <v>70005</v>
      </c>
      <c r="D54" s="134">
        <v>4300</v>
      </c>
      <c r="E54" s="135"/>
      <c r="F54" s="168" t="s">
        <v>185</v>
      </c>
      <c r="G54" s="169"/>
      <c r="H54" s="138">
        <f>I54</f>
        <v>19000</v>
      </c>
      <c r="I54" s="138">
        <v>19000</v>
      </c>
      <c r="J54" s="32"/>
      <c r="K54" s="32"/>
    </row>
    <row r="55" spans="1:12" ht="25.5" customHeight="1">
      <c r="A55" s="177"/>
      <c r="B55" s="136">
        <v>700</v>
      </c>
      <c r="C55" s="134">
        <v>70005</v>
      </c>
      <c r="D55" s="134">
        <v>4210</v>
      </c>
      <c r="E55" s="135"/>
      <c r="F55" s="168" t="s">
        <v>187</v>
      </c>
      <c r="G55" s="169"/>
      <c r="H55" s="138">
        <f>I55</f>
        <v>4138.2700000000004</v>
      </c>
      <c r="I55" s="138">
        <v>4138.2700000000004</v>
      </c>
      <c r="J55" s="32"/>
      <c r="K55" s="32"/>
    </row>
    <row r="56" spans="1:12" ht="40.5" customHeight="1">
      <c r="A56" s="205"/>
      <c r="B56" s="136">
        <v>921</v>
      </c>
      <c r="C56" s="134">
        <v>92195</v>
      </c>
      <c r="D56" s="134">
        <v>4210</v>
      </c>
      <c r="E56" s="137"/>
      <c r="F56" s="168" t="s">
        <v>177</v>
      </c>
      <c r="G56" s="169"/>
      <c r="H56" s="138">
        <f>I56+K56</f>
        <v>4200</v>
      </c>
      <c r="I56" s="138">
        <f>1900+2300</f>
        <v>4200</v>
      </c>
      <c r="J56" s="61"/>
      <c r="K56" s="61">
        <v>0</v>
      </c>
      <c r="L56" s="105"/>
    </row>
    <row r="57" spans="1:12" ht="16.5" customHeight="1">
      <c r="A57" s="176" t="s">
        <v>43</v>
      </c>
      <c r="B57" s="64"/>
      <c r="C57" s="35"/>
      <c r="D57" s="35"/>
      <c r="E57" s="35" t="s">
        <v>81</v>
      </c>
      <c r="F57" s="162"/>
      <c r="G57" s="163"/>
      <c r="H57" s="32">
        <f t="shared" ref="H57:H106" si="13">I57+K57</f>
        <v>17353.48</v>
      </c>
      <c r="I57" s="32">
        <f>SUM(I58:I62)</f>
        <v>17353.48</v>
      </c>
      <c r="J57" s="32">
        <f>SUM(J59:J62)</f>
        <v>0</v>
      </c>
      <c r="K57" s="32">
        <f>SUM(K59:K62)</f>
        <v>0</v>
      </c>
    </row>
    <row r="58" spans="1:12" ht="16.5" customHeight="1">
      <c r="A58" s="206"/>
      <c r="B58" s="64">
        <v>700</v>
      </c>
      <c r="C58" s="65">
        <v>70005</v>
      </c>
      <c r="D58" s="65">
        <v>4210</v>
      </c>
      <c r="E58" s="62"/>
      <c r="F58" s="166" t="s">
        <v>139</v>
      </c>
      <c r="G58" s="167"/>
      <c r="H58" s="61">
        <f t="shared" si="13"/>
        <v>2353.48</v>
      </c>
      <c r="I58" s="61">
        <v>2353.48</v>
      </c>
      <c r="J58" s="32"/>
      <c r="K58" s="32"/>
    </row>
    <row r="59" spans="1:12" ht="17.25" customHeight="1">
      <c r="A59" s="206"/>
      <c r="B59" s="64">
        <v>700</v>
      </c>
      <c r="C59" s="65">
        <v>70005</v>
      </c>
      <c r="D59" s="65">
        <v>4210</v>
      </c>
      <c r="E59" s="62"/>
      <c r="F59" s="157" t="s">
        <v>141</v>
      </c>
      <c r="G59" s="158"/>
      <c r="H59" s="61">
        <f t="shared" si="13"/>
        <v>6000</v>
      </c>
      <c r="I59" s="61">
        <v>6000</v>
      </c>
      <c r="J59" s="61"/>
      <c r="K59" s="61">
        <v>0</v>
      </c>
    </row>
    <row r="60" spans="1:12" ht="17.25" customHeight="1">
      <c r="A60" s="206"/>
      <c r="B60" s="64">
        <v>700</v>
      </c>
      <c r="C60" s="65">
        <v>70005</v>
      </c>
      <c r="D60" s="65">
        <v>4210</v>
      </c>
      <c r="E60" s="62"/>
      <c r="F60" s="157" t="s">
        <v>140</v>
      </c>
      <c r="G60" s="158"/>
      <c r="H60" s="61">
        <f t="shared" si="13"/>
        <v>6000</v>
      </c>
      <c r="I60" s="61">
        <v>6000</v>
      </c>
      <c r="J60" s="61"/>
      <c r="K60" s="61"/>
    </row>
    <row r="61" spans="1:12" ht="39.75" customHeight="1">
      <c r="A61" s="206"/>
      <c r="B61" s="66">
        <v>921</v>
      </c>
      <c r="C61" s="67">
        <v>92195</v>
      </c>
      <c r="D61" s="67">
        <v>4210</v>
      </c>
      <c r="E61" s="62"/>
      <c r="F61" s="157" t="s">
        <v>179</v>
      </c>
      <c r="G61" s="158"/>
      <c r="H61" s="61">
        <f>I61+K61</f>
        <v>2000</v>
      </c>
      <c r="I61" s="61">
        <v>2000</v>
      </c>
      <c r="J61" s="61"/>
      <c r="K61" s="61">
        <v>0</v>
      </c>
    </row>
    <row r="62" spans="1:12" ht="43.5" customHeight="1">
      <c r="A62" s="205"/>
      <c r="B62" s="66">
        <v>921</v>
      </c>
      <c r="C62" s="67">
        <v>92195</v>
      </c>
      <c r="D62" s="67">
        <v>4300</v>
      </c>
      <c r="E62" s="62"/>
      <c r="F62" s="157" t="s">
        <v>179</v>
      </c>
      <c r="G62" s="158"/>
      <c r="H62" s="61">
        <f t="shared" si="13"/>
        <v>1000</v>
      </c>
      <c r="I62" s="61">
        <v>1000</v>
      </c>
      <c r="J62" s="61"/>
      <c r="K62" s="61">
        <v>0</v>
      </c>
    </row>
    <row r="63" spans="1:12" ht="19.5" customHeight="1">
      <c r="A63" s="176" t="s">
        <v>44</v>
      </c>
      <c r="B63" s="123"/>
      <c r="C63" s="35"/>
      <c r="D63" s="35"/>
      <c r="E63" s="34" t="s">
        <v>82</v>
      </c>
      <c r="F63" s="164"/>
      <c r="G63" s="165"/>
      <c r="H63" s="61">
        <f>SUM(H64:H65)</f>
        <v>23283.31</v>
      </c>
      <c r="I63" s="32">
        <f>SUM(I64:I65)</f>
        <v>4497.3100000000004</v>
      </c>
      <c r="J63" s="32">
        <f>SUM(J64:J65)</f>
        <v>0</v>
      </c>
      <c r="K63" s="32">
        <f>SUM(K64:K65)</f>
        <v>18786</v>
      </c>
    </row>
    <row r="64" spans="1:12" ht="18.75" customHeight="1">
      <c r="A64" s="206"/>
      <c r="B64" s="66">
        <v>926</v>
      </c>
      <c r="C64" s="65">
        <v>92695</v>
      </c>
      <c r="D64" s="65">
        <v>6060</v>
      </c>
      <c r="E64" s="62"/>
      <c r="F64" s="157" t="s">
        <v>142</v>
      </c>
      <c r="G64" s="158"/>
      <c r="H64" s="61">
        <f t="shared" si="13"/>
        <v>18786</v>
      </c>
      <c r="I64" s="61">
        <v>0</v>
      </c>
      <c r="J64" s="61"/>
      <c r="K64" s="61">
        <v>18786</v>
      </c>
    </row>
    <row r="65" spans="1:12" ht="26.25" customHeight="1">
      <c r="A65" s="205"/>
      <c r="B65" s="64">
        <v>926</v>
      </c>
      <c r="C65" s="65">
        <v>92695</v>
      </c>
      <c r="D65" s="65">
        <v>4300</v>
      </c>
      <c r="E65" s="62"/>
      <c r="F65" s="157" t="s">
        <v>143</v>
      </c>
      <c r="G65" s="158"/>
      <c r="H65" s="61">
        <f>I65+K65</f>
        <v>4497.3100000000004</v>
      </c>
      <c r="I65" s="61">
        <f>4000+497.31</f>
        <v>4497.3100000000004</v>
      </c>
      <c r="J65" s="61"/>
      <c r="K65" s="61">
        <v>0</v>
      </c>
    </row>
    <row r="66" spans="1:12" ht="21.75" customHeight="1">
      <c r="A66" s="176" t="s">
        <v>45</v>
      </c>
      <c r="B66" s="124"/>
      <c r="C66" s="35"/>
      <c r="D66" s="35"/>
      <c r="E66" s="35" t="s">
        <v>83</v>
      </c>
      <c r="F66" s="156"/>
      <c r="G66" s="156"/>
      <c r="H66" s="32">
        <f>H67+H68</f>
        <v>19795.169999999998</v>
      </c>
      <c r="I66" s="32">
        <f t="shared" ref="I66:J66" si="14">SUM(I68)</f>
        <v>6150</v>
      </c>
      <c r="J66" s="32">
        <f t="shared" si="14"/>
        <v>0</v>
      </c>
      <c r="K66" s="32">
        <f>K67+K68</f>
        <v>13645.17</v>
      </c>
    </row>
    <row r="67" spans="1:12" ht="21.75" customHeight="1">
      <c r="A67" s="206"/>
      <c r="B67" s="64">
        <v>600</v>
      </c>
      <c r="C67" s="65">
        <v>60016</v>
      </c>
      <c r="D67" s="65">
        <v>6050</v>
      </c>
      <c r="E67" s="35"/>
      <c r="F67" s="68" t="s">
        <v>144</v>
      </c>
      <c r="G67" s="108"/>
      <c r="H67" s="61">
        <f t="shared" si="13"/>
        <v>13645.17</v>
      </c>
      <c r="I67" s="32"/>
      <c r="J67" s="32"/>
      <c r="K67" s="61">
        <v>13645.17</v>
      </c>
      <c r="L67" s="105"/>
    </row>
    <row r="68" spans="1:12" ht="20.25" customHeight="1">
      <c r="A68" s="205"/>
      <c r="B68" s="64">
        <v>900</v>
      </c>
      <c r="C68" s="65">
        <v>90015</v>
      </c>
      <c r="D68" s="65">
        <v>4210</v>
      </c>
      <c r="E68" s="62"/>
      <c r="F68" s="161" t="s">
        <v>124</v>
      </c>
      <c r="G68" s="161"/>
      <c r="H68" s="61">
        <f t="shared" si="13"/>
        <v>6150</v>
      </c>
      <c r="I68" s="61">
        <v>6150</v>
      </c>
      <c r="J68" s="61"/>
      <c r="K68" s="61">
        <v>0</v>
      </c>
    </row>
    <row r="69" spans="1:12" ht="23.25" customHeight="1">
      <c r="A69" s="111" t="s">
        <v>46</v>
      </c>
      <c r="B69" s="124"/>
      <c r="C69" s="35"/>
      <c r="D69" s="35"/>
      <c r="E69" s="34" t="s">
        <v>84</v>
      </c>
      <c r="F69" s="154"/>
      <c r="G69" s="155"/>
      <c r="H69" s="32">
        <f t="shared" si="13"/>
        <v>13996.15</v>
      </c>
      <c r="I69" s="32">
        <f t="shared" ref="I69:K69" si="15">SUM(I70)</f>
        <v>0</v>
      </c>
      <c r="J69" s="32">
        <f t="shared" si="15"/>
        <v>0</v>
      </c>
      <c r="K69" s="32">
        <f t="shared" si="15"/>
        <v>13996.15</v>
      </c>
    </row>
    <row r="70" spans="1:12" ht="16.5" customHeight="1">
      <c r="A70" s="65"/>
      <c r="B70" s="64">
        <v>921</v>
      </c>
      <c r="C70" s="65">
        <v>92195</v>
      </c>
      <c r="D70" s="65">
        <v>6060</v>
      </c>
      <c r="E70" s="48"/>
      <c r="F70" s="157" t="s">
        <v>172</v>
      </c>
      <c r="G70" s="158"/>
      <c r="H70" s="61">
        <f t="shared" si="13"/>
        <v>13996.15</v>
      </c>
      <c r="I70" s="61">
        <v>0</v>
      </c>
      <c r="J70" s="61"/>
      <c r="K70" s="61">
        <v>13996.15</v>
      </c>
    </row>
    <row r="71" spans="1:12" ht="17.25" customHeight="1">
      <c r="A71" s="111" t="s">
        <v>47</v>
      </c>
      <c r="B71" s="64"/>
      <c r="C71" s="35"/>
      <c r="D71" s="35"/>
      <c r="E71" s="35" t="s">
        <v>85</v>
      </c>
      <c r="F71" s="162"/>
      <c r="G71" s="163"/>
      <c r="H71" s="32">
        <f t="shared" si="13"/>
        <v>12906.1</v>
      </c>
      <c r="I71" s="32">
        <f>SUM(I72:I73)</f>
        <v>12906.1</v>
      </c>
      <c r="J71" s="32">
        <f t="shared" ref="J71:K71" si="16">SUM(J72)</f>
        <v>0</v>
      </c>
      <c r="K71" s="32">
        <f t="shared" si="16"/>
        <v>0</v>
      </c>
    </row>
    <row r="72" spans="1:12" ht="17.25" customHeight="1">
      <c r="A72" s="73"/>
      <c r="B72" s="64">
        <v>900</v>
      </c>
      <c r="C72" s="65">
        <v>90015</v>
      </c>
      <c r="D72" s="65">
        <v>4210</v>
      </c>
      <c r="E72" s="62"/>
      <c r="F72" s="157" t="s">
        <v>115</v>
      </c>
      <c r="G72" s="158"/>
      <c r="H72" s="61">
        <f t="shared" si="13"/>
        <v>12300</v>
      </c>
      <c r="I72" s="61">
        <f>13108.57-808.57</f>
        <v>12300</v>
      </c>
      <c r="J72" s="61"/>
      <c r="K72" s="61">
        <v>0</v>
      </c>
    </row>
    <row r="73" spans="1:12" ht="41.25" customHeight="1">
      <c r="A73" s="118"/>
      <c r="B73" s="64">
        <v>921</v>
      </c>
      <c r="C73" s="65">
        <v>92195</v>
      </c>
      <c r="D73" s="65">
        <v>4210</v>
      </c>
      <c r="E73" s="62"/>
      <c r="F73" s="157" t="s">
        <v>177</v>
      </c>
      <c r="G73" s="158"/>
      <c r="H73" s="61">
        <f t="shared" si="13"/>
        <v>606.1</v>
      </c>
      <c r="I73" s="61">
        <v>606.1</v>
      </c>
      <c r="J73" s="61"/>
      <c r="K73" s="61"/>
    </row>
    <row r="74" spans="1:12" ht="29.25" customHeight="1">
      <c r="A74" s="176" t="s">
        <v>48</v>
      </c>
      <c r="B74" s="64"/>
      <c r="C74" s="31"/>
      <c r="D74" s="31"/>
      <c r="E74" s="112" t="s">
        <v>98</v>
      </c>
      <c r="F74" s="154"/>
      <c r="G74" s="155"/>
      <c r="H74" s="32">
        <f t="shared" si="13"/>
        <v>13821.74</v>
      </c>
      <c r="I74" s="32">
        <f>SUM(I75:I75)</f>
        <v>13821.74</v>
      </c>
      <c r="J74" s="32">
        <f>SUM(J75:J75)</f>
        <v>0</v>
      </c>
      <c r="K74" s="32">
        <f>SUM(K75:K75)</f>
        <v>0</v>
      </c>
    </row>
    <row r="75" spans="1:12" ht="26.25" customHeight="1">
      <c r="A75" s="177"/>
      <c r="B75" s="66">
        <v>700</v>
      </c>
      <c r="C75" s="67">
        <v>70005</v>
      </c>
      <c r="D75" s="67">
        <v>4270</v>
      </c>
      <c r="E75" s="110"/>
      <c r="F75" s="157" t="s">
        <v>145</v>
      </c>
      <c r="G75" s="158"/>
      <c r="H75" s="61">
        <f t="shared" si="13"/>
        <v>13821.74</v>
      </c>
      <c r="I75" s="61">
        <v>13821.74</v>
      </c>
      <c r="J75" s="61"/>
      <c r="K75" s="61">
        <v>0</v>
      </c>
    </row>
    <row r="76" spans="1:12" ht="15" customHeight="1">
      <c r="A76" s="113" t="s">
        <v>50</v>
      </c>
      <c r="B76" s="66"/>
      <c r="C76" s="31"/>
      <c r="D76" s="31"/>
      <c r="E76" s="35" t="s">
        <v>99</v>
      </c>
      <c r="F76" s="162"/>
      <c r="G76" s="163"/>
      <c r="H76" s="61">
        <f t="shared" si="13"/>
        <v>11859.66</v>
      </c>
      <c r="I76" s="32">
        <f t="shared" ref="I76:K76" si="17">SUM(I77)</f>
        <v>11859.66</v>
      </c>
      <c r="J76" s="32">
        <f t="shared" si="17"/>
        <v>0</v>
      </c>
      <c r="K76" s="32">
        <f t="shared" si="17"/>
        <v>0</v>
      </c>
    </row>
    <row r="77" spans="1:12" ht="19.5" customHeight="1">
      <c r="A77" s="113"/>
      <c r="B77" s="66">
        <v>600</v>
      </c>
      <c r="C77" s="67">
        <v>60016</v>
      </c>
      <c r="D77" s="67">
        <v>4270</v>
      </c>
      <c r="E77" s="62"/>
      <c r="F77" s="157" t="s">
        <v>91</v>
      </c>
      <c r="G77" s="158"/>
      <c r="H77" s="61">
        <f>I77+K77</f>
        <v>11859.66</v>
      </c>
      <c r="I77" s="61">
        <v>11859.66</v>
      </c>
      <c r="J77" s="61"/>
      <c r="K77" s="61">
        <v>0</v>
      </c>
    </row>
    <row r="78" spans="1:12" s="1" customFormat="1" ht="18.75" customHeight="1">
      <c r="A78" s="176" t="s">
        <v>51</v>
      </c>
      <c r="B78" s="66"/>
      <c r="C78" s="109"/>
      <c r="D78" s="109"/>
      <c r="E78" s="125" t="s">
        <v>103</v>
      </c>
      <c r="F78" s="159"/>
      <c r="G78" s="160"/>
      <c r="H78" s="32">
        <f t="shared" si="13"/>
        <v>12426.48</v>
      </c>
      <c r="I78" s="46">
        <f>SUM(I79:I79)</f>
        <v>12426.48</v>
      </c>
      <c r="J78" s="46">
        <f>SUM(J79:J79)</f>
        <v>0</v>
      </c>
      <c r="K78" s="46">
        <f>SUM(K79:K79)</f>
        <v>0</v>
      </c>
    </row>
    <row r="79" spans="1:12" s="1" customFormat="1" ht="25.5" customHeight="1">
      <c r="A79" s="177"/>
      <c r="B79" s="126">
        <v>600</v>
      </c>
      <c r="C79" s="67">
        <v>60016</v>
      </c>
      <c r="D79" s="67">
        <v>4270</v>
      </c>
      <c r="E79" s="62"/>
      <c r="F79" s="157" t="s">
        <v>91</v>
      </c>
      <c r="G79" s="158"/>
      <c r="H79" s="61">
        <f t="shared" si="13"/>
        <v>12426.48</v>
      </c>
      <c r="I79" s="61">
        <v>12426.48</v>
      </c>
      <c r="J79" s="61"/>
      <c r="K79" s="61">
        <v>0</v>
      </c>
    </row>
    <row r="80" spans="1:12" ht="18.75" customHeight="1">
      <c r="A80" s="41" t="s">
        <v>52</v>
      </c>
      <c r="B80" s="48"/>
      <c r="C80" s="32"/>
      <c r="D80" s="32"/>
      <c r="E80" s="108" t="s">
        <v>86</v>
      </c>
      <c r="F80" s="162"/>
      <c r="G80" s="163"/>
      <c r="H80" s="32">
        <f t="shared" si="13"/>
        <v>21277.63</v>
      </c>
      <c r="I80" s="58">
        <f>SUM(I81:I81)</f>
        <v>0</v>
      </c>
      <c r="J80" s="58">
        <f>SUM(J81:J81)</f>
        <v>0</v>
      </c>
      <c r="K80" s="39">
        <f>SUM(K81:K81)</f>
        <v>21277.63</v>
      </c>
    </row>
    <row r="81" spans="1:12" ht="22.5" customHeight="1">
      <c r="A81" s="69"/>
      <c r="B81" s="127" t="s">
        <v>7</v>
      </c>
      <c r="C81" s="128" t="s">
        <v>49</v>
      </c>
      <c r="D81" s="128" t="s">
        <v>94</v>
      </c>
      <c r="E81" s="129"/>
      <c r="F81" s="166" t="s">
        <v>186</v>
      </c>
      <c r="G81" s="167"/>
      <c r="H81" s="61">
        <f t="shared" si="13"/>
        <v>21277.63</v>
      </c>
      <c r="I81" s="61">
        <v>0</v>
      </c>
      <c r="J81" s="50"/>
      <c r="K81" s="50">
        <v>21277.63</v>
      </c>
      <c r="L81" s="104"/>
    </row>
    <row r="82" spans="1:12" s="1" customFormat="1" ht="21.75" customHeight="1">
      <c r="A82" s="177" t="s">
        <v>53</v>
      </c>
      <c r="B82" s="64"/>
      <c r="C82" s="113"/>
      <c r="D82" s="113"/>
      <c r="E82" s="108" t="s">
        <v>104</v>
      </c>
      <c r="F82" s="210"/>
      <c r="G82" s="211"/>
      <c r="H82" s="32">
        <f>SUM(H83:H85)</f>
        <v>13778.14</v>
      </c>
      <c r="I82" s="39">
        <f>SUM(I83:I85)</f>
        <v>13778.14</v>
      </c>
      <c r="J82" s="39">
        <f t="shared" ref="J82:K82" si="18">SUM(J83)</f>
        <v>0</v>
      </c>
      <c r="K82" s="39">
        <f t="shared" si="18"/>
        <v>0</v>
      </c>
    </row>
    <row r="83" spans="1:12" ht="21" customHeight="1">
      <c r="A83" s="206"/>
      <c r="B83" s="66">
        <v>900</v>
      </c>
      <c r="C83" s="67">
        <v>90015</v>
      </c>
      <c r="D83" s="67">
        <v>4210</v>
      </c>
      <c r="E83" s="62"/>
      <c r="F83" s="157" t="s">
        <v>115</v>
      </c>
      <c r="G83" s="158"/>
      <c r="H83" s="61">
        <f t="shared" si="13"/>
        <v>12300</v>
      </c>
      <c r="I83" s="71">
        <v>12300</v>
      </c>
      <c r="J83" s="71"/>
      <c r="K83" s="71">
        <v>0</v>
      </c>
    </row>
    <row r="84" spans="1:12" ht="42.75" customHeight="1">
      <c r="A84" s="206"/>
      <c r="B84" s="70" t="s">
        <v>110</v>
      </c>
      <c r="C84" s="67">
        <v>92195</v>
      </c>
      <c r="D84" s="67">
        <v>4210</v>
      </c>
      <c r="E84" s="62"/>
      <c r="F84" s="157" t="s">
        <v>179</v>
      </c>
      <c r="G84" s="158"/>
      <c r="H84" s="99">
        <f t="shared" ref="H84" si="19">I84+K84</f>
        <v>1000</v>
      </c>
      <c r="I84" s="99">
        <v>1000</v>
      </c>
      <c r="J84" s="71"/>
      <c r="K84" s="71"/>
    </row>
    <row r="85" spans="1:12" ht="43.5" customHeight="1">
      <c r="A85" s="205"/>
      <c r="B85" s="70" t="s">
        <v>110</v>
      </c>
      <c r="C85" s="67">
        <v>92195</v>
      </c>
      <c r="D85" s="67">
        <v>4300</v>
      </c>
      <c r="E85" s="62"/>
      <c r="F85" s="157" t="s">
        <v>179</v>
      </c>
      <c r="G85" s="158"/>
      <c r="H85" s="99">
        <f t="shared" ref="H85" si="20">I85+K85</f>
        <v>478.14</v>
      </c>
      <c r="I85" s="99">
        <v>478.14</v>
      </c>
      <c r="J85" s="71"/>
      <c r="K85" s="71"/>
    </row>
    <row r="86" spans="1:12" ht="17.25" customHeight="1">
      <c r="A86" s="220" t="s">
        <v>54</v>
      </c>
      <c r="B86" s="66"/>
      <c r="C86" s="32"/>
      <c r="D86" s="32"/>
      <c r="E86" s="108" t="s">
        <v>87</v>
      </c>
      <c r="F86" s="154"/>
      <c r="G86" s="155"/>
      <c r="H86" s="32">
        <f>SUM(H87:H91)</f>
        <v>19882.38</v>
      </c>
      <c r="I86" s="39">
        <f>SUM(I87:I91)</f>
        <v>19882.38</v>
      </c>
      <c r="J86" s="39">
        <f t="shared" ref="J86:K86" si="21">SUM(J88:J91)</f>
        <v>0</v>
      </c>
      <c r="K86" s="39">
        <f t="shared" si="21"/>
        <v>0</v>
      </c>
    </row>
    <row r="87" spans="1:12" ht="17.25" customHeight="1">
      <c r="A87" s="206"/>
      <c r="B87" s="119" t="s">
        <v>89</v>
      </c>
      <c r="C87" s="120" t="s">
        <v>105</v>
      </c>
      <c r="D87" s="120" t="s">
        <v>88</v>
      </c>
      <c r="E87" s="68"/>
      <c r="F87" s="157" t="s">
        <v>146</v>
      </c>
      <c r="G87" s="158"/>
      <c r="H87" s="61">
        <f t="shared" ref="H87" si="22">I87+K87</f>
        <v>8000</v>
      </c>
      <c r="I87" s="71">
        <v>8000</v>
      </c>
      <c r="J87" s="71"/>
      <c r="K87" s="71">
        <v>0</v>
      </c>
    </row>
    <row r="88" spans="1:12" ht="21.75" customHeight="1">
      <c r="A88" s="206"/>
      <c r="B88" s="119">
        <v>926</v>
      </c>
      <c r="C88" s="120" t="s">
        <v>105</v>
      </c>
      <c r="D88" s="120" t="s">
        <v>88</v>
      </c>
      <c r="E88" s="68"/>
      <c r="F88" s="157" t="s">
        <v>147</v>
      </c>
      <c r="G88" s="158"/>
      <c r="H88" s="61">
        <f t="shared" si="13"/>
        <v>1000</v>
      </c>
      <c r="I88" s="71">
        <v>1000</v>
      </c>
      <c r="J88" s="71"/>
      <c r="K88" s="71">
        <v>0</v>
      </c>
    </row>
    <row r="89" spans="1:12" ht="19.5" customHeight="1">
      <c r="A89" s="206"/>
      <c r="B89" s="119" t="s">
        <v>89</v>
      </c>
      <c r="C89" s="120" t="s">
        <v>105</v>
      </c>
      <c r="D89" s="120" t="s">
        <v>88</v>
      </c>
      <c r="E89" s="68"/>
      <c r="F89" s="157" t="s">
        <v>178</v>
      </c>
      <c r="G89" s="158"/>
      <c r="H89" s="61">
        <f t="shared" ref="H89:H90" si="23">I89+K89</f>
        <v>5000</v>
      </c>
      <c r="I89" s="71">
        <v>5000</v>
      </c>
      <c r="J89" s="71"/>
      <c r="K89" s="71">
        <v>0</v>
      </c>
    </row>
    <row r="90" spans="1:12" ht="23.25" customHeight="1">
      <c r="A90" s="206"/>
      <c r="B90" s="119" t="s">
        <v>89</v>
      </c>
      <c r="C90" s="120" t="s">
        <v>105</v>
      </c>
      <c r="D90" s="120" t="s">
        <v>88</v>
      </c>
      <c r="E90" s="68"/>
      <c r="F90" s="157" t="s">
        <v>148</v>
      </c>
      <c r="G90" s="158"/>
      <c r="H90" s="61">
        <f t="shared" si="23"/>
        <v>3882.38</v>
      </c>
      <c r="I90" s="71">
        <v>3882.38</v>
      </c>
      <c r="J90" s="71"/>
      <c r="K90" s="71">
        <v>0</v>
      </c>
    </row>
    <row r="91" spans="1:12" ht="36.75" customHeight="1">
      <c r="A91" s="205"/>
      <c r="B91" s="119" t="s">
        <v>89</v>
      </c>
      <c r="C91" s="120" t="s">
        <v>105</v>
      </c>
      <c r="D91" s="120" t="s">
        <v>88</v>
      </c>
      <c r="E91" s="68"/>
      <c r="F91" s="157" t="s">
        <v>177</v>
      </c>
      <c r="G91" s="158"/>
      <c r="H91" s="61">
        <f t="shared" si="13"/>
        <v>2000</v>
      </c>
      <c r="I91" s="71">
        <v>2000</v>
      </c>
      <c r="J91" s="71"/>
      <c r="K91" s="71">
        <v>0</v>
      </c>
    </row>
    <row r="92" spans="1:12" ht="18.75" customHeight="1">
      <c r="A92" s="42" t="s">
        <v>55</v>
      </c>
      <c r="B92" s="119"/>
      <c r="C92" s="40"/>
      <c r="D92" s="40"/>
      <c r="E92" s="108" t="s">
        <v>90</v>
      </c>
      <c r="F92" s="162"/>
      <c r="G92" s="163"/>
      <c r="H92" s="32">
        <f>SUM(H93)</f>
        <v>14214.15</v>
      </c>
      <c r="I92" s="39">
        <f t="shared" ref="I92:K92" si="24">SUM(I93)</f>
        <v>14214.15</v>
      </c>
      <c r="J92" s="39">
        <f t="shared" si="24"/>
        <v>0</v>
      </c>
      <c r="K92" s="39">
        <f t="shared" si="24"/>
        <v>0</v>
      </c>
    </row>
    <row r="93" spans="1:12" ht="21" customHeight="1">
      <c r="A93" s="118"/>
      <c r="B93" s="127" t="s">
        <v>5</v>
      </c>
      <c r="C93" s="130" t="s">
        <v>109</v>
      </c>
      <c r="D93" s="130" t="s">
        <v>149</v>
      </c>
      <c r="E93" s="68"/>
      <c r="F93" s="161" t="s">
        <v>121</v>
      </c>
      <c r="G93" s="161"/>
      <c r="H93" s="61">
        <f t="shared" si="13"/>
        <v>14214.15</v>
      </c>
      <c r="I93" s="71">
        <v>14214.15</v>
      </c>
      <c r="J93" s="71"/>
      <c r="K93" s="71">
        <v>0</v>
      </c>
    </row>
    <row r="94" spans="1:12" ht="15" customHeight="1">
      <c r="A94" s="216" t="s">
        <v>56</v>
      </c>
      <c r="B94" s="131"/>
      <c r="C94" s="40"/>
      <c r="D94" s="40"/>
      <c r="E94" s="108" t="s">
        <v>92</v>
      </c>
      <c r="F94" s="154"/>
      <c r="G94" s="155"/>
      <c r="H94" s="32">
        <f>SUM(H95:H97)</f>
        <v>15478.6</v>
      </c>
      <c r="I94" s="39">
        <f>SUM(I95:I97)</f>
        <v>15478.6</v>
      </c>
      <c r="J94" s="39">
        <f t="shared" ref="J94:K94" si="25">SUM(J95)</f>
        <v>0</v>
      </c>
      <c r="K94" s="39">
        <f t="shared" si="25"/>
        <v>0</v>
      </c>
    </row>
    <row r="95" spans="1:12" ht="21.75" customHeight="1">
      <c r="A95" s="206"/>
      <c r="B95" s="127" t="s">
        <v>8</v>
      </c>
      <c r="C95" s="132" t="s">
        <v>13</v>
      </c>
      <c r="D95" s="132" t="s">
        <v>88</v>
      </c>
      <c r="E95" s="68"/>
      <c r="F95" s="157" t="s">
        <v>122</v>
      </c>
      <c r="G95" s="158"/>
      <c r="H95" s="61">
        <f t="shared" si="13"/>
        <v>12300</v>
      </c>
      <c r="I95" s="71">
        <v>12300</v>
      </c>
      <c r="J95" s="71"/>
      <c r="K95" s="71">
        <v>0</v>
      </c>
    </row>
    <row r="96" spans="1:12" ht="23.25" customHeight="1">
      <c r="A96" s="206"/>
      <c r="B96" s="131" t="s">
        <v>6</v>
      </c>
      <c r="C96" s="120" t="s">
        <v>12</v>
      </c>
      <c r="D96" s="120" t="s">
        <v>149</v>
      </c>
      <c r="E96" s="68"/>
      <c r="F96" s="157" t="s">
        <v>176</v>
      </c>
      <c r="G96" s="158"/>
      <c r="H96" s="61">
        <f t="shared" ref="H96:H97" si="26">I96+K96</f>
        <v>2178.6</v>
      </c>
      <c r="I96" s="71">
        <v>2178.6</v>
      </c>
      <c r="J96" s="71"/>
      <c r="K96" s="71"/>
    </row>
    <row r="97" spans="1:14" ht="23.25" customHeight="1">
      <c r="A97" s="205"/>
      <c r="B97" s="131" t="s">
        <v>6</v>
      </c>
      <c r="C97" s="120" t="s">
        <v>12</v>
      </c>
      <c r="D97" s="120" t="s">
        <v>88</v>
      </c>
      <c r="E97" s="68"/>
      <c r="F97" s="157" t="s">
        <v>150</v>
      </c>
      <c r="G97" s="158"/>
      <c r="H97" s="61">
        <f t="shared" si="26"/>
        <v>1000</v>
      </c>
      <c r="I97" s="71">
        <v>1000</v>
      </c>
      <c r="J97" s="71"/>
      <c r="K97" s="71"/>
    </row>
    <row r="98" spans="1:14" ht="17.25" customHeight="1">
      <c r="A98" s="42" t="s">
        <v>57</v>
      </c>
      <c r="B98" s="119"/>
      <c r="C98" s="40"/>
      <c r="D98" s="40"/>
      <c r="E98" s="108" t="s">
        <v>93</v>
      </c>
      <c r="F98" s="156"/>
      <c r="G98" s="156"/>
      <c r="H98" s="32">
        <f t="shared" si="13"/>
        <v>13167.71</v>
      </c>
      <c r="I98" s="39">
        <f t="shared" ref="I98:K98" si="27">SUM(I99)</f>
        <v>0</v>
      </c>
      <c r="J98" s="39">
        <f t="shared" si="27"/>
        <v>0</v>
      </c>
      <c r="K98" s="39">
        <f t="shared" si="27"/>
        <v>13167.71</v>
      </c>
    </row>
    <row r="99" spans="1:14" ht="15" customHeight="1">
      <c r="A99" s="73"/>
      <c r="B99" s="70" t="s">
        <v>110</v>
      </c>
      <c r="C99" s="133" t="s">
        <v>111</v>
      </c>
      <c r="D99" s="133" t="s">
        <v>94</v>
      </c>
      <c r="E99" s="68"/>
      <c r="F99" s="166" t="s">
        <v>112</v>
      </c>
      <c r="G99" s="167"/>
      <c r="H99" s="61">
        <f t="shared" si="13"/>
        <v>13167.71</v>
      </c>
      <c r="I99" s="71">
        <v>0</v>
      </c>
      <c r="J99" s="71"/>
      <c r="K99" s="71">
        <v>13167.71</v>
      </c>
    </row>
    <row r="100" spans="1:14" ht="17.25" customHeight="1">
      <c r="A100" s="42" t="s">
        <v>58</v>
      </c>
      <c r="B100" s="131"/>
      <c r="C100" s="40"/>
      <c r="D100" s="40"/>
      <c r="E100" s="108" t="s">
        <v>100</v>
      </c>
      <c r="F100" s="154"/>
      <c r="G100" s="155"/>
      <c r="H100" s="32">
        <f t="shared" si="13"/>
        <v>16525.04</v>
      </c>
      <c r="I100" s="39">
        <f>SUM(I101:I101)</f>
        <v>0</v>
      </c>
      <c r="J100" s="39">
        <f>SUM(J101:J101)</f>
        <v>0</v>
      </c>
      <c r="K100" s="39">
        <f>SUM(K101:K101)</f>
        <v>16525.04</v>
      </c>
    </row>
    <row r="101" spans="1:14" ht="18" customHeight="1">
      <c r="A101" s="47"/>
      <c r="B101" s="70" t="s">
        <v>6</v>
      </c>
      <c r="C101" s="120" t="s">
        <v>12</v>
      </c>
      <c r="D101" s="120" t="s">
        <v>94</v>
      </c>
      <c r="E101" s="68"/>
      <c r="F101" s="157" t="s">
        <v>151</v>
      </c>
      <c r="G101" s="158"/>
      <c r="H101" s="61">
        <f t="shared" si="13"/>
        <v>16525.04</v>
      </c>
      <c r="I101" s="71">
        <v>0</v>
      </c>
      <c r="J101" s="71"/>
      <c r="K101" s="122">
        <v>16525.04</v>
      </c>
      <c r="L101" s="106"/>
    </row>
    <row r="102" spans="1:14" ht="27" customHeight="1">
      <c r="A102" s="176" t="s">
        <v>106</v>
      </c>
      <c r="B102" s="67"/>
      <c r="C102" s="35"/>
      <c r="D102" s="35"/>
      <c r="E102" s="139" t="s">
        <v>95</v>
      </c>
      <c r="F102" s="156"/>
      <c r="G102" s="156"/>
      <c r="H102" s="32">
        <f>H103</f>
        <v>14257.76</v>
      </c>
      <c r="I102" s="32">
        <f>SUM(I103:I103)</f>
        <v>14257.76</v>
      </c>
      <c r="J102" s="32">
        <f>SUM(J103:J103)</f>
        <v>0</v>
      </c>
      <c r="K102" s="32">
        <f>SUM(K103:K103)</f>
        <v>0</v>
      </c>
      <c r="N102" s="30"/>
    </row>
    <row r="103" spans="1:14" ht="25.5" customHeight="1">
      <c r="A103" s="205"/>
      <c r="B103" s="140">
        <v>700</v>
      </c>
      <c r="C103" s="65">
        <v>70005</v>
      </c>
      <c r="D103" s="65">
        <v>4270</v>
      </c>
      <c r="E103" s="139"/>
      <c r="F103" s="157" t="s">
        <v>181</v>
      </c>
      <c r="G103" s="158"/>
      <c r="H103" s="61">
        <f t="shared" si="13"/>
        <v>14257.76</v>
      </c>
      <c r="I103" s="61">
        <v>14257.76</v>
      </c>
      <c r="J103" s="32"/>
      <c r="K103" s="41">
        <v>0</v>
      </c>
    </row>
    <row r="104" spans="1:14" ht="24.75" customHeight="1">
      <c r="A104" s="176" t="s">
        <v>107</v>
      </c>
      <c r="B104" s="124"/>
      <c r="C104" s="35"/>
      <c r="D104" s="35"/>
      <c r="E104" s="112" t="s">
        <v>96</v>
      </c>
      <c r="F104" s="212"/>
      <c r="G104" s="213"/>
      <c r="H104" s="32">
        <f>SUM(H105:H106)</f>
        <v>10595.21</v>
      </c>
      <c r="I104" s="32">
        <f>SUM(I105:I106)</f>
        <v>10595.21</v>
      </c>
      <c r="J104" s="32">
        <f t="shared" ref="J104:K104" si="28">SUM(J106)</f>
        <v>0</v>
      </c>
      <c r="K104" s="32">
        <f t="shared" si="28"/>
        <v>0</v>
      </c>
    </row>
    <row r="105" spans="1:14" ht="20.25" customHeight="1">
      <c r="A105" s="206"/>
      <c r="B105" s="64">
        <v>600</v>
      </c>
      <c r="C105" s="65">
        <v>60004</v>
      </c>
      <c r="D105" s="65">
        <v>4210</v>
      </c>
      <c r="E105" s="112"/>
      <c r="F105" s="214" t="s">
        <v>152</v>
      </c>
      <c r="G105" s="215"/>
      <c r="H105" s="61">
        <f>I105+K105</f>
        <v>6150</v>
      </c>
      <c r="I105" s="61">
        <v>6150</v>
      </c>
      <c r="J105" s="32"/>
      <c r="K105" s="32"/>
    </row>
    <row r="106" spans="1:14" ht="18.75" customHeight="1">
      <c r="A106" s="205"/>
      <c r="B106" s="64">
        <v>900</v>
      </c>
      <c r="C106" s="65">
        <v>90015</v>
      </c>
      <c r="D106" s="65">
        <v>4210</v>
      </c>
      <c r="E106" s="62"/>
      <c r="F106" s="214" t="s">
        <v>153</v>
      </c>
      <c r="G106" s="215"/>
      <c r="H106" s="61">
        <f t="shared" si="13"/>
        <v>4445.21</v>
      </c>
      <c r="I106" s="61">
        <v>4445.21</v>
      </c>
      <c r="J106" s="61"/>
      <c r="K106" s="61">
        <v>0</v>
      </c>
    </row>
    <row r="107" spans="1:14" s="1" customFormat="1" ht="21.75" customHeight="1">
      <c r="A107" s="43"/>
      <c r="B107" s="65"/>
      <c r="C107" s="114"/>
      <c r="D107" s="114" t="s">
        <v>97</v>
      </c>
      <c r="E107" s="114"/>
      <c r="F107" s="208"/>
      <c r="G107" s="209"/>
      <c r="H107" s="39">
        <f>H13+H16+H18+H21+H23+H25+H27+H32+H34+H38+H42+H44+H46+H48+H50+H53+H57+H63+H66+H69+H71+H74+H76+H78+H80+H82+H86+H92+H94+H98+H102+H104+H100</f>
        <v>598738.52999999991</v>
      </c>
      <c r="I107" s="39">
        <f>I13+I16+I18+I21+I23+I25+I27+I32+I34+I38+I42+I44+I46+I48+I50+I53+I57+I63+I66+I69+I71+I74+I76+I78+I80+I82+I86+I92+I94+I98+I102+I104+I100</f>
        <v>383474.89</v>
      </c>
      <c r="J107" s="39">
        <f>J13+J16+J18+J21+J23+J25+J27+J32+J34+J38+J42+J44+J46+J48+J50+J53+J57+J63+J66+J69+J71+J74+J76+J78+J80+J82+J86+J92+J94+J98+J102+J104+J100</f>
        <v>0</v>
      </c>
      <c r="K107" s="39">
        <f>K13+K16+K18+K21+K23+K25+K27+K32+K34+K38+K42+K44+K46+K48+K50+K53+K57+K63+K66+K69+K71+K74+K76+K78+K80+K82+K86+K92+K94+K98+K102+K104+K100</f>
        <v>215263.64</v>
      </c>
      <c r="M107" s="143"/>
    </row>
    <row r="108" spans="1:14">
      <c r="B108" s="144"/>
      <c r="F108" s="207"/>
      <c r="G108" s="207"/>
      <c r="H108" s="30"/>
      <c r="I108" s="30"/>
      <c r="J108" s="30"/>
      <c r="K108" s="30"/>
    </row>
    <row r="109" spans="1:14">
      <c r="A109" s="75"/>
      <c r="B109" s="95"/>
      <c r="F109" s="75"/>
      <c r="G109" s="75"/>
      <c r="H109" s="30"/>
      <c r="I109" s="30"/>
      <c r="J109" s="30"/>
      <c r="K109" s="30"/>
    </row>
    <row r="110" spans="1:14">
      <c r="F110" s="207"/>
      <c r="G110" s="207"/>
      <c r="H110" s="30"/>
      <c r="I110" s="30"/>
      <c r="J110" s="30"/>
      <c r="K110" s="30"/>
    </row>
    <row r="112" spans="1:14">
      <c r="C112" t="s">
        <v>154</v>
      </c>
      <c r="F112" s="30">
        <f>H19</f>
        <v>34256.230000000003</v>
      </c>
    </row>
    <row r="114" spans="1:7">
      <c r="C114" s="82" t="s">
        <v>173</v>
      </c>
      <c r="D114" s="79"/>
      <c r="F114" s="78">
        <f>H35+H105</f>
        <v>18450</v>
      </c>
    </row>
    <row r="115" spans="1:7">
      <c r="C115" s="79" t="s">
        <v>155</v>
      </c>
      <c r="F115" s="77">
        <f>H14+H24+H36+H43+H77+H79+H93</f>
        <v>84568.09</v>
      </c>
    </row>
    <row r="116" spans="1:7">
      <c r="C116" t="s">
        <v>156</v>
      </c>
      <c r="F116" s="30">
        <f>H26+H67</f>
        <v>27902.93</v>
      </c>
    </row>
    <row r="118" spans="1:7">
      <c r="C118" s="83" t="s">
        <v>157</v>
      </c>
      <c r="D118" s="83"/>
      <c r="F118" s="84">
        <f>H28+H52+H58+H59+H60+H97</f>
        <v>34353.479999999996</v>
      </c>
    </row>
    <row r="119" spans="1:7">
      <c r="C119" s="85" t="s">
        <v>158</v>
      </c>
      <c r="D119" s="85"/>
      <c r="F119" s="86">
        <f>H75+H39+H103+H96</f>
        <v>32857.979999999996</v>
      </c>
    </row>
    <row r="120" spans="1:7">
      <c r="A120" s="74"/>
      <c r="C120" s="87" t="s">
        <v>170</v>
      </c>
      <c r="D120" s="87"/>
      <c r="F120" s="88">
        <f>H51</f>
        <v>4838.7700000000004</v>
      </c>
    </row>
    <row r="121" spans="1:7">
      <c r="C121" t="s">
        <v>159</v>
      </c>
      <c r="F121" s="30">
        <f>H101+H47+H33+H29+H17</f>
        <v>73958</v>
      </c>
    </row>
    <row r="122" spans="1:7">
      <c r="C122" t="s">
        <v>160</v>
      </c>
      <c r="F122" s="30">
        <f>H56</f>
        <v>4200</v>
      </c>
      <c r="G122" s="30"/>
    </row>
    <row r="125" spans="1:7">
      <c r="C125" t="s">
        <v>161</v>
      </c>
      <c r="F125" s="30">
        <f>H22+H81</f>
        <v>52452.850000000006</v>
      </c>
    </row>
    <row r="127" spans="1:7">
      <c r="C127" s="89" t="s">
        <v>162</v>
      </c>
      <c r="D127" s="89"/>
      <c r="F127" s="90">
        <f>H106+H95+H83+H72+H68+H49+H45+H40+H37+H15</f>
        <v>109352.5</v>
      </c>
    </row>
    <row r="129" spans="1:8">
      <c r="C129" t="s">
        <v>163</v>
      </c>
      <c r="F129" s="30">
        <f>H99</f>
        <v>13167.71</v>
      </c>
    </row>
    <row r="130" spans="1:8">
      <c r="A130" s="74"/>
      <c r="F130" s="30"/>
    </row>
    <row r="131" spans="1:8">
      <c r="C131" t="s">
        <v>171</v>
      </c>
      <c r="F131" s="30">
        <f>H30</f>
        <v>495</v>
      </c>
    </row>
    <row r="132" spans="1:8">
      <c r="C132" s="80" t="s">
        <v>164</v>
      </c>
      <c r="D132" s="80"/>
      <c r="F132" s="91">
        <f>H31+H61+H73+H84+H20</f>
        <v>11106.740000000002</v>
      </c>
    </row>
    <row r="133" spans="1:8">
      <c r="C133" t="s">
        <v>165</v>
      </c>
      <c r="F133" s="30">
        <f>H85+H62</f>
        <v>1478.1399999999999</v>
      </c>
    </row>
    <row r="134" spans="1:8">
      <c r="C134" t="s">
        <v>166</v>
      </c>
      <c r="F134" s="30">
        <f>H70+H41</f>
        <v>28996.15</v>
      </c>
    </row>
    <row r="136" spans="1:8">
      <c r="C136" s="92" t="s">
        <v>167</v>
      </c>
      <c r="D136" s="92"/>
      <c r="F136" s="93">
        <f>H91+H90+H89+H88+H87</f>
        <v>19882.38</v>
      </c>
    </row>
    <row r="137" spans="1:8">
      <c r="C137" s="81" t="s">
        <v>168</v>
      </c>
      <c r="D137" s="81"/>
      <c r="F137" s="94">
        <f>H65</f>
        <v>4497.3100000000004</v>
      </c>
    </row>
    <row r="138" spans="1:8">
      <c r="C138" t="s">
        <v>169</v>
      </c>
      <c r="F138" s="30">
        <f>H64</f>
        <v>18786</v>
      </c>
    </row>
    <row r="140" spans="1:8">
      <c r="F140" s="30">
        <f>SUM(F111:F139)</f>
        <v>575600.26</v>
      </c>
      <c r="G140" s="78"/>
      <c r="H140" s="30"/>
    </row>
  </sheetData>
  <mergeCells count="131">
    <mergeCell ref="A16:A17"/>
    <mergeCell ref="A38:A41"/>
    <mergeCell ref="A18:A20"/>
    <mergeCell ref="A48:A49"/>
    <mergeCell ref="A57:A62"/>
    <mergeCell ref="A63:A65"/>
    <mergeCell ref="A66:A68"/>
    <mergeCell ref="A82:A85"/>
    <mergeCell ref="A86:A91"/>
    <mergeCell ref="A94:A97"/>
    <mergeCell ref="A27:A31"/>
    <mergeCell ref="A32:A33"/>
    <mergeCell ref="A50:A52"/>
    <mergeCell ref="A53:A56"/>
    <mergeCell ref="A46:A47"/>
    <mergeCell ref="A44:A45"/>
    <mergeCell ref="A34:A37"/>
    <mergeCell ref="A42:A43"/>
    <mergeCell ref="A78:A79"/>
    <mergeCell ref="A74:A75"/>
    <mergeCell ref="A102:A103"/>
    <mergeCell ref="A104:A106"/>
    <mergeCell ref="F110:G110"/>
    <mergeCell ref="F107:G107"/>
    <mergeCell ref="F108:G108"/>
    <mergeCell ref="F79:G79"/>
    <mergeCell ref="F76:G76"/>
    <mergeCell ref="F80:G80"/>
    <mergeCell ref="F86:G86"/>
    <mergeCell ref="F92:G92"/>
    <mergeCell ref="F88:G88"/>
    <mergeCell ref="F101:G101"/>
    <mergeCell ref="F102:G102"/>
    <mergeCell ref="F99:G99"/>
    <mergeCell ref="F82:G82"/>
    <mergeCell ref="F83:G83"/>
    <mergeCell ref="F103:G103"/>
    <mergeCell ref="F104:G104"/>
    <mergeCell ref="F91:G91"/>
    <mergeCell ref="F81:G81"/>
    <mergeCell ref="F105:G105"/>
    <mergeCell ref="F95:G95"/>
    <mergeCell ref="F106:G106"/>
    <mergeCell ref="F93:G93"/>
    <mergeCell ref="A5:K5"/>
    <mergeCell ref="A7:A11"/>
    <mergeCell ref="B7:B11"/>
    <mergeCell ref="C7:C11"/>
    <mergeCell ref="D7:D11"/>
    <mergeCell ref="E7:E11"/>
    <mergeCell ref="B6:K6"/>
    <mergeCell ref="F7:G9"/>
    <mergeCell ref="H7:K7"/>
    <mergeCell ref="H8:H9"/>
    <mergeCell ref="I8:K8"/>
    <mergeCell ref="F14:G14"/>
    <mergeCell ref="A13:A15"/>
    <mergeCell ref="F64:G64"/>
    <mergeCell ref="F56:G56"/>
    <mergeCell ref="F57:G57"/>
    <mergeCell ref="F12:G12"/>
    <mergeCell ref="F13:G13"/>
    <mergeCell ref="F46:G46"/>
    <mergeCell ref="F47:G47"/>
    <mergeCell ref="F15:G15"/>
    <mergeCell ref="F17:G17"/>
    <mergeCell ref="F18:G18"/>
    <mergeCell ref="F21:G21"/>
    <mergeCell ref="F53:G53"/>
    <mergeCell ref="F30:G30"/>
    <mergeCell ref="F19:G19"/>
    <mergeCell ref="F49:G49"/>
    <mergeCell ref="F43:G43"/>
    <mergeCell ref="F50:G50"/>
    <mergeCell ref="F48:G48"/>
    <mergeCell ref="F44:G44"/>
    <mergeCell ref="F22:G22"/>
    <mergeCell ref="F31:G31"/>
    <mergeCell ref="F29:G29"/>
    <mergeCell ref="F16:G16"/>
    <mergeCell ref="F27:G27"/>
    <mergeCell ref="F45:G45"/>
    <mergeCell ref="F20:G20"/>
    <mergeCell ref="F23:G23"/>
    <mergeCell ref="F25:G25"/>
    <mergeCell ref="F24:G24"/>
    <mergeCell ref="F26:G26"/>
    <mergeCell ref="F32:G32"/>
    <mergeCell ref="F34:G34"/>
    <mergeCell ref="F36:G36"/>
    <mergeCell ref="F33:G33"/>
    <mergeCell ref="F35:G35"/>
    <mergeCell ref="F38:G38"/>
    <mergeCell ref="F42:G42"/>
    <mergeCell ref="F40:G40"/>
    <mergeCell ref="F37:G37"/>
    <mergeCell ref="F41:G41"/>
    <mergeCell ref="F52:G52"/>
    <mergeCell ref="F28:G28"/>
    <mergeCell ref="F51:G51"/>
    <mergeCell ref="F39:G39"/>
    <mergeCell ref="F63:G63"/>
    <mergeCell ref="F59:G59"/>
    <mergeCell ref="F62:G62"/>
    <mergeCell ref="F61:G61"/>
    <mergeCell ref="F58:G58"/>
    <mergeCell ref="F60:G60"/>
    <mergeCell ref="F54:G54"/>
    <mergeCell ref="F55:G55"/>
    <mergeCell ref="F100:G100"/>
    <mergeCell ref="F98:G98"/>
    <mergeCell ref="F65:G65"/>
    <mergeCell ref="F84:G84"/>
    <mergeCell ref="F85:G85"/>
    <mergeCell ref="F87:G87"/>
    <mergeCell ref="F89:G89"/>
    <mergeCell ref="F90:G90"/>
    <mergeCell ref="F96:G96"/>
    <mergeCell ref="F97:G97"/>
    <mergeCell ref="F94:G94"/>
    <mergeCell ref="F78:G78"/>
    <mergeCell ref="F77:G77"/>
    <mergeCell ref="F74:G74"/>
    <mergeCell ref="F75:G75"/>
    <mergeCell ref="F73:G73"/>
    <mergeCell ref="F68:G68"/>
    <mergeCell ref="F71:G71"/>
    <mergeCell ref="F66:G66"/>
    <mergeCell ref="F69:G69"/>
    <mergeCell ref="F72:G72"/>
    <mergeCell ref="F70:G70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zał_ 2</vt:lpstr>
      <vt:lpstr>zał nr 4</vt:lpstr>
      <vt:lpstr>Arkusz2</vt:lpstr>
      <vt:lpstr>'zał nr 4'!Tytuły_wydruku</vt:lpstr>
      <vt:lpstr>'zał_ 2'!Tytuły_wydruku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Ewa EJ. Jędrzejewska</cp:lastModifiedBy>
  <cp:lastPrinted>2020-02-14T11:14:18Z</cp:lastPrinted>
  <dcterms:created xsi:type="dcterms:W3CDTF">2010-02-24T14:05:07Z</dcterms:created>
  <dcterms:modified xsi:type="dcterms:W3CDTF">2020-02-14T11:15:06Z</dcterms:modified>
</cp:coreProperties>
</file>